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505" yWindow="180" windowWidth="8475" windowHeight="5640" activeTab="1"/>
  </bookViews>
  <sheets>
    <sheet name="Data Lahan" sheetId="2" r:id="rId1"/>
    <sheet name="Studi" sheetId="1" r:id="rId2"/>
  </sheets>
  <calcPr calcId="124519"/>
  <customWorkbookViews>
    <customWorkbookView name="Mufid - Personal View" guid="{2F3DF6DA-116F-4380-A5D2-47DC9BBD4783}" mergeInterval="0" personalView="1" maximized="1" xWindow="1" yWindow="1" windowWidth="1024" windowHeight="381" activeSheetId="1"/>
  </customWorkbookViews>
</workbook>
</file>

<file path=xl/calcChain.xml><?xml version="1.0" encoding="utf-8"?>
<calcChain xmlns="http://schemas.openxmlformats.org/spreadsheetml/2006/main">
  <c r="E14" i="1"/>
  <c r="I14" s="1"/>
  <c r="E6"/>
  <c r="H6" s="1"/>
  <c r="F24"/>
  <c r="G28" s="1"/>
  <c r="G29" s="1"/>
  <c r="G30" s="1"/>
  <c r="G32" s="1"/>
  <c r="G31" s="1"/>
  <c r="G33" s="1"/>
  <c r="G36" s="1"/>
  <c r="G35" s="1"/>
  <c r="E28"/>
  <c r="E29" s="1"/>
  <c r="E30" s="1"/>
  <c r="E32" s="1"/>
  <c r="E31" s="1"/>
  <c r="E33" s="1"/>
  <c r="J6" l="1"/>
  <c r="L6" s="1"/>
  <c r="I6" s="1"/>
  <c r="E34"/>
  <c r="G34" s="1"/>
  <c r="E36"/>
  <c r="E35" s="1"/>
  <c r="H24"/>
  <c r="P6" l="1"/>
  <c r="P7" s="1"/>
  <c r="Q6" s="1"/>
  <c r="L7"/>
  <c r="M6" s="1"/>
  <c r="N6"/>
  <c r="N7" s="1"/>
  <c r="O6" s="1"/>
  <c r="J24"/>
  <c r="I28"/>
  <c r="I29" s="1"/>
  <c r="I30" s="1"/>
  <c r="I32" s="1"/>
  <c r="I31" s="1"/>
  <c r="I33" s="1"/>
  <c r="I36" s="1"/>
  <c r="I35" s="1"/>
  <c r="S6" l="1"/>
  <c r="K28"/>
  <c r="K29" s="1"/>
  <c r="K30" s="1"/>
  <c r="K32" s="1"/>
  <c r="K31" s="1"/>
  <c r="K33" s="1"/>
  <c r="K36" s="1"/>
  <c r="K35" s="1"/>
  <c r="L24"/>
  <c r="I34"/>
  <c r="K34" l="1"/>
  <c r="M28"/>
  <c r="N24"/>
  <c r="O28" l="1"/>
  <c r="M29"/>
  <c r="M30" s="1"/>
  <c r="O30" l="1"/>
  <c r="M32"/>
  <c r="M31" s="1"/>
  <c r="M33" s="1"/>
  <c r="O34" l="1"/>
  <c r="M36"/>
  <c r="M35" s="1"/>
  <c r="M34"/>
</calcChain>
</file>

<file path=xl/sharedStrings.xml><?xml version="1.0" encoding="utf-8"?>
<sst xmlns="http://schemas.openxmlformats.org/spreadsheetml/2006/main" count="99" uniqueCount="82">
  <si>
    <r>
      <t>m</t>
    </r>
    <r>
      <rPr>
        <vertAlign val="superscript"/>
        <sz val="10"/>
        <rFont val="Arial"/>
        <family val="2"/>
      </rPr>
      <t>2</t>
    </r>
  </si>
  <si>
    <t xml:space="preserve"> &lt;  50 </t>
  </si>
  <si>
    <t xml:space="preserve">  =  L B</t>
  </si>
  <si>
    <t xml:space="preserve">Luas dasar kolam          </t>
  </si>
  <si>
    <t xml:space="preserve">  =  (L - nD)(B - nD)</t>
  </si>
  <si>
    <t xml:space="preserve">Luas permukaan air        </t>
  </si>
  <si>
    <t xml:space="preserve">  =  (L + nD)(B + nD)</t>
  </si>
  <si>
    <t xml:space="preserve">Jagaan F </t>
  </si>
  <si>
    <t xml:space="preserve">  = </t>
  </si>
  <si>
    <t>m</t>
  </si>
  <si>
    <t>Miring dinding dalam n :1</t>
  </si>
  <si>
    <t>Kebutuhan Lahan Netto vs Variasi Debit</t>
  </si>
  <si>
    <t>komulatif</t>
  </si>
  <si>
    <t>netto/unit</t>
  </si>
  <si>
    <t>Beban</t>
  </si>
  <si>
    <t>Spesifik</t>
  </si>
  <si>
    <t>Total</t>
  </si>
  <si>
    <r>
      <t xml:space="preserve"> Q</t>
    </r>
    <r>
      <rPr>
        <vertAlign val="subscript"/>
        <sz val="11"/>
        <color indexed="8"/>
        <rFont val="Calibri"/>
        <family val="2"/>
      </rPr>
      <t>AB</t>
    </r>
  </si>
  <si>
    <r>
      <t xml:space="preserve"> f</t>
    </r>
    <r>
      <rPr>
        <vertAlign val="subscript"/>
        <sz val="11"/>
        <color indexed="8"/>
        <rFont val="Calibri"/>
        <family val="2"/>
      </rPr>
      <t xml:space="preserve">m </t>
    </r>
    <r>
      <rPr>
        <sz val="10"/>
        <rFont val="Arial"/>
      </rPr>
      <t>=</t>
    </r>
  </si>
  <si>
    <r>
      <t xml:space="preserve"> f</t>
    </r>
    <r>
      <rPr>
        <vertAlign val="subscript"/>
        <sz val="11"/>
        <color indexed="8"/>
        <rFont val="Calibri"/>
        <family val="2"/>
      </rPr>
      <t xml:space="preserve">p </t>
    </r>
    <r>
      <rPr>
        <sz val="10"/>
        <rFont val="Arial"/>
      </rPr>
      <t>=</t>
    </r>
  </si>
  <si>
    <t>(KK)</t>
  </si>
  <si>
    <t>(Org/KK )</t>
  </si>
  <si>
    <t>(Org)</t>
  </si>
  <si>
    <t>(mg/L)</t>
  </si>
  <si>
    <t>Luas dari hasil kalkulasi (mid-depth)</t>
  </si>
  <si>
    <r>
      <t xml:space="preserve">  </t>
    </r>
    <r>
      <rPr>
        <sz val="12"/>
        <rFont val="Arial"/>
        <family val="2"/>
      </rPr>
      <t>=</t>
    </r>
    <r>
      <rPr>
        <sz val="12"/>
        <color indexed="10"/>
        <rFont val="Arial"/>
        <family val="2"/>
      </rPr>
      <t xml:space="preserve">  [L + n(D + 2F)] [B + n(D + 2F)]</t>
    </r>
  </si>
  <si>
    <t>Achmad Mufid, 083872524586</t>
  </si>
  <si>
    <t>atau achmad_mufid@yahoo.com</t>
  </si>
  <si>
    <r>
      <t>Q</t>
    </r>
    <r>
      <rPr>
        <vertAlign val="subscript"/>
        <sz val="10"/>
        <rFont val="Arial"/>
        <family val="2"/>
      </rPr>
      <t>i</t>
    </r>
  </si>
  <si>
    <r>
      <t xml:space="preserve"> Q</t>
    </r>
    <r>
      <rPr>
        <b/>
        <vertAlign val="subscript"/>
        <sz val="11"/>
        <color indexed="30"/>
        <rFont val="Calibri"/>
        <family val="2"/>
      </rPr>
      <t>r,</t>
    </r>
    <r>
      <rPr>
        <b/>
        <vertAlign val="subscript"/>
        <sz val="11"/>
        <color theme="9" tint="-0.499984740745262"/>
        <rFont val="Calibri"/>
        <family val="2"/>
      </rPr>
      <t>R</t>
    </r>
  </si>
  <si>
    <r>
      <t xml:space="preserve"> Q</t>
    </r>
    <r>
      <rPr>
        <b/>
        <vertAlign val="subscript"/>
        <sz val="11"/>
        <color indexed="30"/>
        <rFont val="Calibri"/>
        <family val="2"/>
      </rPr>
      <t>m</t>
    </r>
    <r>
      <rPr>
        <b/>
        <vertAlign val="subscript"/>
        <sz val="11"/>
        <color theme="9" tint="-0.499984740745262"/>
        <rFont val="Calibri"/>
        <family val="2"/>
      </rPr>
      <t>,M</t>
    </r>
  </si>
  <si>
    <r>
      <t xml:space="preserve"> Q</t>
    </r>
    <r>
      <rPr>
        <b/>
        <vertAlign val="subscript"/>
        <sz val="11"/>
        <color indexed="30"/>
        <rFont val="Calibri"/>
        <family val="2"/>
      </rPr>
      <t>p,</t>
    </r>
    <r>
      <rPr>
        <b/>
        <vertAlign val="subscript"/>
        <sz val="11"/>
        <color theme="9" tint="-0.499984740745262"/>
        <rFont val="Calibri"/>
        <family val="2"/>
      </rPr>
      <t>P</t>
    </r>
    <r>
      <rPr>
        <b/>
        <sz val="11"/>
        <color theme="9" tint="-0.499984740745262"/>
        <rFont val="Calibri"/>
        <family val="2"/>
      </rPr>
      <t xml:space="preserve"> </t>
    </r>
  </si>
  <si>
    <t>[L/(org. th)]</t>
  </si>
  <si>
    <t>Jml. penduduk                              pd akhir periode desain</t>
  </si>
  <si>
    <t>Tingkat pelayanan</t>
  </si>
  <si>
    <t xml:space="preserve"> (%)</t>
  </si>
  <si>
    <t>Debit Air Limbah off-site (kawasan perumahan/permukiman)</t>
  </si>
  <si>
    <t>Debit Air Limbah on-site (dari truk tinja)</t>
  </si>
  <si>
    <r>
      <rPr>
        <b/>
        <sz val="10"/>
        <color rgb="FF00B050"/>
        <rFont val="Arial"/>
        <family val="2"/>
      </rPr>
      <t>Angka hijau</t>
    </r>
    <r>
      <rPr>
        <sz val="10"/>
        <rFont val="Arial"/>
        <family val="2"/>
      </rPr>
      <t xml:space="preserve"> bisa diisi dg data lain/baru. </t>
    </r>
  </si>
  <si>
    <t>Kebutuhan luas lahan bruto = netto + SDB + green belt + unit2 penunjang (jln operasi, kantor/gudang dan pagar) = 1,5 x luas netto</t>
  </si>
  <si>
    <r>
      <t xml:space="preserve">10% </t>
    </r>
    <r>
      <rPr>
        <b/>
        <sz val="10"/>
        <color theme="4" tint="-0.249977111117893"/>
        <rFont val="Arial"/>
        <family val="2"/>
      </rPr>
      <t>Q</t>
    </r>
    <r>
      <rPr>
        <b/>
        <vertAlign val="subscript"/>
        <sz val="10"/>
        <color theme="4" tint="-0.249977111117893"/>
        <rFont val="Arial"/>
        <family val="2"/>
      </rPr>
      <t>r</t>
    </r>
  </si>
  <si>
    <r>
      <t xml:space="preserve"> q</t>
    </r>
    <r>
      <rPr>
        <vertAlign val="subscript"/>
        <sz val="11"/>
        <color indexed="60"/>
        <rFont val="Calibri"/>
        <family val="2"/>
      </rPr>
      <t>r</t>
    </r>
    <r>
      <rPr>
        <vertAlign val="subscript"/>
        <sz val="11"/>
        <color indexed="8"/>
        <rFont val="Calibri"/>
        <family val="2"/>
      </rPr>
      <t xml:space="preserve"> </t>
    </r>
  </si>
  <si>
    <r>
      <t xml:space="preserve">    q</t>
    </r>
    <r>
      <rPr>
        <vertAlign val="subscript"/>
        <sz val="11"/>
        <color indexed="60"/>
        <rFont val="Calibri"/>
        <family val="2"/>
      </rPr>
      <t>AB</t>
    </r>
    <r>
      <rPr>
        <vertAlign val="subscript"/>
        <sz val="11"/>
        <color indexed="8"/>
        <rFont val="Calibri"/>
        <family val="2"/>
      </rPr>
      <t xml:space="preserve"> </t>
    </r>
  </si>
  <si>
    <r>
      <t xml:space="preserve">    Q</t>
    </r>
    <r>
      <rPr>
        <vertAlign val="subscript"/>
        <sz val="11"/>
        <color indexed="60"/>
        <rFont val="Calibri"/>
        <family val="2"/>
      </rPr>
      <t>AB</t>
    </r>
    <r>
      <rPr>
        <vertAlign val="subscript"/>
        <sz val="11"/>
        <color indexed="8"/>
        <rFont val="Calibri"/>
        <family val="2"/>
      </rPr>
      <t xml:space="preserve"> </t>
    </r>
  </si>
  <si>
    <r>
      <t>Q</t>
    </r>
    <r>
      <rPr>
        <vertAlign val="subscript"/>
        <sz val="10"/>
        <rFont val="Arial"/>
        <family val="2"/>
      </rPr>
      <t>R</t>
    </r>
  </si>
  <si>
    <t>Jml. penduduk                                           pd akhir periode desain</t>
  </si>
  <si>
    <t>[L/(org. hr)]</t>
  </si>
  <si>
    <t>(L/hr)</t>
  </si>
  <si>
    <r>
      <t>(m</t>
    </r>
    <r>
      <rPr>
        <vertAlign val="superscript"/>
        <sz val="11"/>
        <color indexed="8"/>
        <rFont val="Calibri"/>
        <family val="2"/>
      </rPr>
      <t>3</t>
    </r>
    <r>
      <rPr>
        <sz val="10"/>
        <rFont val="Arial"/>
      </rPr>
      <t>/hr)</t>
    </r>
  </si>
  <si>
    <t>(L/dtk)</t>
  </si>
  <si>
    <t>(kg/hr)</t>
  </si>
  <si>
    <r>
      <t xml:space="preserve">     Debit desain diambil Q</t>
    </r>
    <r>
      <rPr>
        <vertAlign val="subscript"/>
        <sz val="10"/>
        <rFont val="Arial"/>
        <family val="2"/>
      </rPr>
      <t>R</t>
    </r>
    <r>
      <rPr>
        <sz val="10"/>
        <rFont val="Arial"/>
      </rPr>
      <t xml:space="preserve"> karena waktu detensi per kolam cukup lama &gt; 3 hr </t>
    </r>
  </si>
  <si>
    <t>[Standar efluen]</t>
  </si>
  <si>
    <t>hr</t>
  </si>
  <si>
    <t>posisi mid-depth</t>
  </si>
  <si>
    <t>A B</t>
  </si>
  <si>
    <r>
      <t xml:space="preserve">Rasio L/B atau </t>
    </r>
    <r>
      <rPr>
        <sz val="14"/>
        <color theme="1"/>
        <rFont val="MT Extra"/>
        <family val="1"/>
        <charset val="2"/>
      </rPr>
      <t>l</t>
    </r>
    <r>
      <rPr>
        <sz val="12"/>
        <color theme="1"/>
        <rFont val="Arial"/>
        <family val="2"/>
      </rPr>
      <t>/b</t>
    </r>
  </si>
  <si>
    <r>
      <rPr>
        <sz val="16"/>
        <rFont val="Arial"/>
        <family val="2"/>
      </rPr>
      <t>D</t>
    </r>
    <r>
      <rPr>
        <sz val="10"/>
        <rFont val="Arial"/>
        <family val="2"/>
      </rPr>
      <t xml:space="preserve">, </t>
    </r>
    <r>
      <rPr>
        <sz val="10"/>
        <color theme="7"/>
        <rFont val="Arial"/>
        <family val="2"/>
      </rPr>
      <t>m</t>
    </r>
  </si>
  <si>
    <r>
      <rPr>
        <sz val="16"/>
        <rFont val="Symbol"/>
        <family val="1"/>
        <charset val="2"/>
      </rPr>
      <t>l</t>
    </r>
    <r>
      <rPr>
        <sz val="10"/>
        <rFont val="Arial"/>
        <family val="2"/>
      </rPr>
      <t xml:space="preserve">, </t>
    </r>
    <r>
      <rPr>
        <sz val="10"/>
        <color theme="7"/>
        <rFont val="Arial"/>
        <family val="2"/>
      </rPr>
      <t>g/(m</t>
    </r>
    <r>
      <rPr>
        <vertAlign val="superscript"/>
        <sz val="10"/>
        <color theme="7"/>
        <rFont val="Arial"/>
        <family val="2"/>
      </rPr>
      <t>3</t>
    </r>
    <r>
      <rPr>
        <sz val="10"/>
        <color theme="7"/>
        <rFont val="Arial"/>
        <family val="2"/>
      </rPr>
      <t>.hr)</t>
    </r>
  </si>
  <si>
    <r>
      <rPr>
        <sz val="14"/>
        <rFont val="Arial"/>
        <family val="2"/>
      </rPr>
      <t>BOD</t>
    </r>
    <r>
      <rPr>
        <sz val="10"/>
        <rFont val="Arial"/>
        <family val="2"/>
      </rPr>
      <t xml:space="preserve">, </t>
    </r>
    <r>
      <rPr>
        <sz val="10"/>
        <color theme="7"/>
        <rFont val="Arial"/>
        <family val="2"/>
      </rPr>
      <t>mg/L</t>
    </r>
  </si>
  <si>
    <r>
      <rPr>
        <sz val="16"/>
        <rFont val="Arial"/>
        <family val="2"/>
      </rPr>
      <t>Q</t>
    </r>
    <r>
      <rPr>
        <sz val="10"/>
        <rFont val="Arial"/>
        <family val="2"/>
      </rPr>
      <t xml:space="preserve">, </t>
    </r>
    <r>
      <rPr>
        <sz val="10"/>
        <color theme="7"/>
        <rFont val="Arial"/>
        <family val="2"/>
      </rPr>
      <t>m</t>
    </r>
    <r>
      <rPr>
        <vertAlign val="superscript"/>
        <sz val="10"/>
        <color theme="7"/>
        <rFont val="Arial"/>
        <family val="2"/>
      </rPr>
      <t>3</t>
    </r>
    <r>
      <rPr>
        <sz val="10"/>
        <color theme="7"/>
        <rFont val="Arial"/>
        <family val="2"/>
      </rPr>
      <t>/hr</t>
    </r>
  </si>
  <si>
    <r>
      <t>E</t>
    </r>
    <r>
      <rPr>
        <sz val="12"/>
        <rFont val="Arial"/>
        <family val="2"/>
      </rPr>
      <t>,</t>
    </r>
    <r>
      <rPr>
        <sz val="12"/>
        <color theme="7"/>
        <rFont val="Arial"/>
        <family val="2"/>
      </rPr>
      <t xml:space="preserve"> %</t>
    </r>
  </si>
  <si>
    <r>
      <t>t</t>
    </r>
    <r>
      <rPr>
        <sz val="12"/>
        <rFont val="Arial"/>
        <family val="2"/>
      </rPr>
      <t xml:space="preserve">, </t>
    </r>
    <r>
      <rPr>
        <sz val="12"/>
        <color theme="7"/>
        <rFont val="Arial"/>
        <family val="2"/>
      </rPr>
      <t xml:space="preserve"> hr</t>
    </r>
    <r>
      <rPr>
        <sz val="12"/>
        <rFont val="Arial"/>
        <family val="2"/>
      </rPr>
      <t xml:space="preserve">  [ </t>
    </r>
    <r>
      <rPr>
        <u/>
        <sz val="12"/>
        <rFont val="Arial"/>
        <family val="2"/>
      </rPr>
      <t>~</t>
    </r>
    <r>
      <rPr>
        <sz val="12"/>
        <rFont val="Arial"/>
        <family val="2"/>
      </rPr>
      <t xml:space="preserve"> BOD/</t>
    </r>
    <r>
      <rPr>
        <sz val="12"/>
        <rFont val="Symbol"/>
        <family val="1"/>
        <charset val="2"/>
      </rPr>
      <t>l ]</t>
    </r>
  </si>
  <si>
    <r>
      <t>V</t>
    </r>
    <r>
      <rPr>
        <sz val="12"/>
        <rFont val="Arial"/>
        <family val="2"/>
      </rPr>
      <t>,</t>
    </r>
    <r>
      <rPr>
        <sz val="12"/>
        <color theme="7"/>
        <rFont val="Arial"/>
        <family val="2"/>
      </rPr>
      <t xml:space="preserve"> m</t>
    </r>
    <r>
      <rPr>
        <vertAlign val="superscript"/>
        <sz val="12"/>
        <color theme="7"/>
        <rFont val="Arial"/>
        <family val="2"/>
      </rPr>
      <t>3</t>
    </r>
  </si>
  <si>
    <r>
      <t xml:space="preserve">(L B) = V / D, </t>
    </r>
    <r>
      <rPr>
        <sz val="8"/>
        <color theme="7"/>
        <rFont val="Arial"/>
        <family val="2"/>
      </rPr>
      <t>m</t>
    </r>
    <r>
      <rPr>
        <vertAlign val="superscript"/>
        <sz val="8"/>
        <color theme="7"/>
        <rFont val="Arial"/>
        <family val="2"/>
      </rPr>
      <t>2</t>
    </r>
  </si>
  <si>
    <r>
      <t xml:space="preserve">L, </t>
    </r>
    <r>
      <rPr>
        <sz val="10"/>
        <color theme="7"/>
        <rFont val="Arial"/>
        <family val="2"/>
      </rPr>
      <t>m</t>
    </r>
  </si>
  <si>
    <r>
      <rPr>
        <sz val="8"/>
        <rFont val="Arial"/>
        <family val="2"/>
      </rPr>
      <t xml:space="preserve"> = [ Rasio L/B x B ] [ B ],</t>
    </r>
    <r>
      <rPr>
        <sz val="8"/>
        <color theme="7"/>
        <rFont val="Arial"/>
        <family val="2"/>
      </rPr>
      <t xml:space="preserve"> m</t>
    </r>
    <r>
      <rPr>
        <vertAlign val="superscript"/>
        <sz val="8"/>
        <color theme="7"/>
        <rFont val="Arial"/>
        <family val="2"/>
      </rPr>
      <t>2</t>
    </r>
    <r>
      <rPr>
        <sz val="8"/>
        <color theme="7"/>
        <rFont val="Arial"/>
        <family val="2"/>
      </rPr>
      <t xml:space="preserve"> </t>
    </r>
    <r>
      <rPr>
        <sz val="9"/>
        <rFont val="Arial"/>
        <family val="2"/>
      </rPr>
      <t xml:space="preserve">   </t>
    </r>
    <r>
      <rPr>
        <sz val="10"/>
        <rFont val="Arial"/>
        <family val="2"/>
      </rPr>
      <t xml:space="preserve">      </t>
    </r>
    <r>
      <rPr>
        <sz val="8"/>
        <rFont val="Arial"/>
        <family val="2"/>
      </rPr>
      <t xml:space="preserve">=     (A/Rasio), </t>
    </r>
    <r>
      <rPr>
        <sz val="8"/>
        <color theme="7"/>
        <rFont val="Arial"/>
        <family val="2"/>
      </rPr>
      <t>m</t>
    </r>
  </si>
  <si>
    <r>
      <rPr>
        <sz val="12"/>
        <color indexed="60"/>
        <rFont val="Comic Sans MS"/>
        <family val="4"/>
      </rPr>
      <t>(</t>
    </r>
    <r>
      <rPr>
        <sz val="12"/>
        <color indexed="60"/>
        <rFont val="MT Extra"/>
        <family val="1"/>
        <charset val="2"/>
      </rPr>
      <t>l</t>
    </r>
    <r>
      <rPr>
        <sz val="9"/>
        <color indexed="60"/>
        <rFont val="Arial"/>
        <family val="2"/>
      </rPr>
      <t xml:space="preserve"> </t>
    </r>
    <r>
      <rPr>
        <sz val="11"/>
        <color indexed="60"/>
        <rFont val="Arial"/>
        <family val="2"/>
      </rPr>
      <t xml:space="preserve"> b)</t>
    </r>
    <r>
      <rPr>
        <sz val="9"/>
        <rFont val="Arial"/>
        <family val="2"/>
      </rPr>
      <t xml:space="preserve">, </t>
    </r>
    <r>
      <rPr>
        <sz val="9"/>
        <color theme="7"/>
        <rFont val="Arial"/>
        <family val="2"/>
      </rPr>
      <t>m</t>
    </r>
    <r>
      <rPr>
        <vertAlign val="superscript"/>
        <sz val="9"/>
        <color theme="7"/>
        <rFont val="Arial"/>
        <family val="2"/>
      </rPr>
      <t>2</t>
    </r>
  </si>
  <si>
    <r>
      <rPr>
        <sz val="14"/>
        <rFont val="MT Extra"/>
        <family val="1"/>
        <charset val="2"/>
      </rPr>
      <t>l</t>
    </r>
    <r>
      <rPr>
        <sz val="10"/>
        <rFont val="Arial"/>
        <family val="2"/>
      </rPr>
      <t xml:space="preserve">, </t>
    </r>
    <r>
      <rPr>
        <sz val="10"/>
        <color theme="7"/>
        <rFont val="Arial"/>
        <family val="2"/>
      </rPr>
      <t>m</t>
    </r>
  </si>
  <si>
    <r>
      <t xml:space="preserve">b, </t>
    </r>
    <r>
      <rPr>
        <sz val="10"/>
        <color theme="7"/>
        <rFont val="Arial"/>
        <family val="2"/>
      </rPr>
      <t>m</t>
    </r>
  </si>
  <si>
    <r>
      <t>Luas netto kebutuhan tanah (</t>
    </r>
    <r>
      <rPr>
        <sz val="14"/>
        <color rgb="FFFF0000"/>
        <rFont val="MT Extra"/>
        <family val="1"/>
        <charset val="2"/>
      </rPr>
      <t xml:space="preserve"> l</t>
    </r>
    <r>
      <rPr>
        <sz val="12"/>
        <color rgb="FFFF0000"/>
        <rFont val="Arial"/>
        <family val="2"/>
      </rPr>
      <t xml:space="preserve"> x b )</t>
    </r>
  </si>
  <si>
    <t xml:space="preserve">Calon Lahan IPAL/IPLT Potensial  </t>
  </si>
  <si>
    <t>Status kepemilikan</t>
  </si>
  <si>
    <t>Lokasi kelurahan, dan kelurahan2 yg dilayani</t>
  </si>
  <si>
    <t>Kemampuan pelayanan maks (org) dg kualitas efluen yg sama</t>
  </si>
  <si>
    <t xml:space="preserve">Luas yg ada (Ha) </t>
  </si>
  <si>
    <r>
      <t>Debit masukkan ke sel D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>, BOD ke sel D</t>
    </r>
    <r>
      <rPr>
        <vertAlign val="subscript"/>
        <sz val="10"/>
        <rFont val="Arial"/>
        <family val="2"/>
      </rPr>
      <t>24</t>
    </r>
  </si>
  <si>
    <t>hr = hari</t>
  </si>
  <si>
    <r>
      <rPr>
        <sz val="16"/>
        <rFont val="Symbol"/>
        <family val="1"/>
        <charset val="2"/>
      </rPr>
      <t>l</t>
    </r>
    <r>
      <rPr>
        <sz val="10"/>
        <rFont val="Arial"/>
        <family val="2"/>
      </rPr>
      <t xml:space="preserve"> = beban volumetrik ijin</t>
    </r>
  </si>
  <si>
    <t>Analisis dg sistem pengolahan bila ada lebih dari 1 lokasi</t>
  </si>
  <si>
    <t>Lokasi, debit dan peruntukan badan air penerima/terdekat</t>
  </si>
  <si>
    <t>Biaya (Rp./org)</t>
  </si>
</sst>
</file>

<file path=xl/styles.xml><?xml version="1.0" encoding="utf-8"?>
<styleSheet xmlns="http://schemas.openxmlformats.org/spreadsheetml/2006/main">
  <numFmts count="1">
    <numFmt numFmtId="164" formatCode="#,##0.000"/>
  </numFmts>
  <fonts count="64">
    <font>
      <sz val="10"/>
      <name val="Arial"/>
    </font>
    <font>
      <sz val="10"/>
      <name val="Arial"/>
      <family val="2"/>
    </font>
    <font>
      <sz val="20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6"/>
      <name val="Symbol"/>
      <family val="1"/>
      <charset val="2"/>
    </font>
    <font>
      <sz val="14"/>
      <name val="MT Extra"/>
      <family val="1"/>
      <charset val="2"/>
    </font>
    <font>
      <sz val="8"/>
      <name val="Arial"/>
      <family val="2"/>
    </font>
    <font>
      <sz val="12"/>
      <color indexed="60"/>
      <name val="MT Extra"/>
      <family val="1"/>
      <charset val="2"/>
    </font>
    <font>
      <sz val="9"/>
      <color indexed="60"/>
      <name val="Arial"/>
      <family val="2"/>
    </font>
    <font>
      <sz val="11"/>
      <color indexed="60"/>
      <name val="Arial"/>
      <family val="2"/>
    </font>
    <font>
      <vertAlign val="subscript"/>
      <sz val="11"/>
      <color indexed="60"/>
      <name val="Calibri"/>
      <family val="2"/>
    </font>
    <font>
      <vertAlign val="subscript"/>
      <sz val="11"/>
      <color indexed="8"/>
      <name val="Calibri"/>
      <family val="2"/>
    </font>
    <font>
      <b/>
      <vertAlign val="subscript"/>
      <sz val="11"/>
      <color indexed="30"/>
      <name val="Calibri"/>
      <family val="2"/>
    </font>
    <font>
      <vertAlign val="superscript"/>
      <sz val="11"/>
      <color indexed="8"/>
      <name val="Calibri"/>
      <family val="2"/>
    </font>
    <font>
      <sz val="12"/>
      <color indexed="10"/>
      <name val="Arial"/>
      <family val="2"/>
    </font>
    <font>
      <b/>
      <sz val="14"/>
      <color rgb="FF00B050"/>
      <name val="Calibri"/>
      <family val="2"/>
      <scheme val="minor"/>
    </font>
    <font>
      <sz val="11"/>
      <color rgb="FFC00000"/>
      <name val="Calibri"/>
      <family val="2"/>
      <charset val="1"/>
      <scheme val="minor"/>
    </font>
    <font>
      <b/>
      <sz val="10"/>
      <color rgb="FFC00000"/>
      <name val="Arial"/>
      <family val="2"/>
    </font>
    <font>
      <b/>
      <sz val="11"/>
      <color rgb="FF0070C0"/>
      <name val="Calibri"/>
      <family val="2"/>
      <scheme val="minor"/>
    </font>
    <font>
      <sz val="20"/>
      <color rgb="FF00B050"/>
      <name val="Arial"/>
      <family val="2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000000"/>
      <name val="Arial"/>
      <family val="2"/>
    </font>
    <font>
      <b/>
      <sz val="10"/>
      <color rgb="FF00B050"/>
      <name val="Arial"/>
      <family val="2"/>
    </font>
    <font>
      <b/>
      <sz val="11"/>
      <color rgb="FFC00000"/>
      <name val="Calibri"/>
      <family val="2"/>
      <scheme val="minor"/>
    </font>
    <font>
      <b/>
      <sz val="14"/>
      <color rgb="FF00B050"/>
      <name val="Arial"/>
      <family val="2"/>
    </font>
    <font>
      <u/>
      <sz val="12.4"/>
      <color theme="10"/>
      <name val="Arial"/>
      <family val="2"/>
    </font>
    <font>
      <b/>
      <sz val="10"/>
      <color theme="9" tint="-0.499984740745262"/>
      <name val="Arial"/>
      <family val="2"/>
    </font>
    <font>
      <b/>
      <sz val="20"/>
      <color theme="9" tint="-0.499984740745262"/>
      <name val="Arial"/>
      <family val="2"/>
    </font>
    <font>
      <vertAlign val="subscript"/>
      <sz val="10"/>
      <name val="Arial"/>
      <family val="2"/>
    </font>
    <font>
      <b/>
      <vertAlign val="subscript"/>
      <sz val="11"/>
      <color theme="9" tint="-0.499984740745262"/>
      <name val="Calibri"/>
      <family val="2"/>
    </font>
    <font>
      <b/>
      <sz val="11"/>
      <color theme="9" tint="-0.499984740745262"/>
      <name val="Calibri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vertAlign val="subscript"/>
      <sz val="10"/>
      <color theme="4" tint="-0.249977111117893"/>
      <name val="Arial"/>
      <family val="2"/>
    </font>
    <font>
      <sz val="8"/>
      <color theme="9" tint="-0.249977111117893"/>
      <name val="Arial"/>
      <family val="2"/>
    </font>
    <font>
      <b/>
      <sz val="8"/>
      <color rgb="FF00B050"/>
      <name val="Arial"/>
      <family val="2"/>
    </font>
    <font>
      <sz val="12"/>
      <color rgb="FFC00000"/>
      <name val="Arial"/>
      <family val="2"/>
    </font>
    <font>
      <sz val="12"/>
      <color rgb="FFC00000"/>
      <name val="Calibri"/>
      <family val="2"/>
      <charset val="1"/>
      <scheme val="minor"/>
    </font>
    <font>
      <b/>
      <sz val="12"/>
      <color rgb="FF00B050"/>
      <name val="Calibri"/>
      <family val="2"/>
      <scheme val="minor"/>
    </font>
    <font>
      <sz val="10"/>
      <name val="Calibri"/>
      <family val="2"/>
      <scheme val="minor"/>
    </font>
    <font>
      <sz val="10"/>
      <color theme="10"/>
      <name val="Arial"/>
      <family val="2"/>
    </font>
    <font>
      <sz val="12"/>
      <name val="Symbol"/>
      <family val="1"/>
      <charset val="2"/>
    </font>
    <font>
      <u/>
      <sz val="12"/>
      <name val="Arial"/>
      <family val="2"/>
    </font>
    <font>
      <sz val="12"/>
      <color indexed="60"/>
      <name val="Comic Sans MS"/>
      <family val="4"/>
    </font>
    <font>
      <sz val="14"/>
      <color theme="1"/>
      <name val="MT Extra"/>
      <family val="1"/>
      <charset val="2"/>
    </font>
    <font>
      <sz val="10"/>
      <color theme="7"/>
      <name val="Arial"/>
      <family val="2"/>
    </font>
    <font>
      <vertAlign val="superscript"/>
      <sz val="10"/>
      <color theme="7"/>
      <name val="Arial"/>
      <family val="2"/>
    </font>
    <font>
      <sz val="12"/>
      <color theme="7"/>
      <name val="Arial"/>
      <family val="2"/>
    </font>
    <font>
      <vertAlign val="superscript"/>
      <sz val="12"/>
      <color theme="7"/>
      <name val="Arial"/>
      <family val="2"/>
    </font>
    <font>
      <sz val="8"/>
      <color theme="7"/>
      <name val="Arial"/>
      <family val="2"/>
    </font>
    <font>
      <vertAlign val="superscript"/>
      <sz val="8"/>
      <color theme="7"/>
      <name val="Arial"/>
      <family val="2"/>
    </font>
    <font>
      <sz val="9"/>
      <color theme="7"/>
      <name val="Arial"/>
      <family val="2"/>
    </font>
    <font>
      <vertAlign val="superscript"/>
      <sz val="9"/>
      <color theme="7"/>
      <name val="Arial"/>
      <family val="2"/>
    </font>
    <font>
      <sz val="14"/>
      <color rgb="FFFF0000"/>
      <name val="MT Extra"/>
      <family val="1"/>
      <charset val="2"/>
    </font>
    <font>
      <sz val="10"/>
      <color theme="9" tint="-0.249977111117893"/>
      <name val="Wingdings"/>
      <charset val="2"/>
    </font>
    <font>
      <sz val="12"/>
      <name val="Comic Sans MS"/>
      <family val="4"/>
    </font>
    <font>
      <sz val="14"/>
      <color rgb="FFC00000"/>
      <name val="Comic Sans MS"/>
      <family val="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166">
    <xf numFmtId="0" fontId="0" fillId="0" borderId="0" xfId="0"/>
    <xf numFmtId="9" fontId="20" fillId="0" borderId="1" xfId="0" quotePrefix="1" applyNumberFormat="1" applyFont="1" applyBorder="1" applyAlignment="1" applyProtection="1">
      <alignment horizontal="right"/>
      <protection locked="0"/>
    </xf>
    <xf numFmtId="0" fontId="20" fillId="0" borderId="2" xfId="0" applyFont="1" applyBorder="1" applyAlignment="1" applyProtection="1">
      <alignment horizontal="left"/>
      <protection locked="0"/>
    </xf>
    <xf numFmtId="3" fontId="20" fillId="0" borderId="3" xfId="0" applyNumberFormat="1" applyFont="1" applyBorder="1" applyProtection="1">
      <protection locked="0"/>
    </xf>
    <xf numFmtId="3" fontId="8" fillId="0" borderId="3" xfId="0" applyNumberFormat="1" applyFont="1" applyBorder="1" applyProtection="1">
      <protection hidden="1"/>
    </xf>
    <xf numFmtId="3" fontId="20" fillId="0" borderId="4" xfId="0" applyNumberFormat="1" applyFont="1" applyBorder="1" applyProtection="1">
      <protection locked="0"/>
    </xf>
    <xf numFmtId="3" fontId="21" fillId="0" borderId="5" xfId="0" applyNumberFormat="1" applyFont="1" applyBorder="1" applyProtection="1">
      <protection hidden="1"/>
    </xf>
    <xf numFmtId="3" fontId="20" fillId="0" borderId="5" xfId="0" applyNumberFormat="1" applyFont="1" applyBorder="1" applyProtection="1">
      <protection locked="0"/>
    </xf>
    <xf numFmtId="0" fontId="22" fillId="0" borderId="0" xfId="0" applyFont="1" applyProtection="1">
      <protection hidden="1"/>
    </xf>
    <xf numFmtId="0" fontId="0" fillId="0" borderId="0" xfId="0" applyProtection="1">
      <protection hidden="1"/>
    </xf>
    <xf numFmtId="0" fontId="0" fillId="2" borderId="6" xfId="0" applyFill="1" applyBorder="1" applyAlignment="1" applyProtection="1">
      <alignment horizontal="center" wrapText="1"/>
      <protection hidden="1"/>
    </xf>
    <xf numFmtId="0" fontId="0" fillId="2" borderId="2" xfId="0" applyFill="1" applyBorder="1" applyProtection="1"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9" fontId="0" fillId="0" borderId="8" xfId="0" quotePrefix="1" applyNumberFormat="1" applyBorder="1" applyAlignment="1" applyProtection="1">
      <alignment horizontal="left"/>
      <protection hidden="1"/>
    </xf>
    <xf numFmtId="0" fontId="0" fillId="0" borderId="5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6" xfId="0" applyBorder="1" applyAlignment="1" applyProtection="1">
      <alignment horizontal="right"/>
      <protection hidden="1"/>
    </xf>
    <xf numFmtId="0" fontId="0" fillId="0" borderId="4" xfId="0" applyBorder="1" applyProtection="1"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12" xfId="0" applyBorder="1" applyProtection="1">
      <protection hidden="1"/>
    </xf>
    <xf numFmtId="9" fontId="0" fillId="0" borderId="4" xfId="0" quotePrefix="1" applyNumberFormat="1" applyBorder="1" applyAlignment="1" applyProtection="1">
      <alignment horizontal="center"/>
      <protection hidden="1"/>
    </xf>
    <xf numFmtId="3" fontId="20" fillId="0" borderId="4" xfId="0" applyNumberFormat="1" applyFont="1" applyBorder="1" applyProtection="1">
      <protection hidden="1"/>
    </xf>
    <xf numFmtId="0" fontId="0" fillId="0" borderId="9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4" xfId="0" applyBorder="1" applyProtection="1">
      <protection hidden="1"/>
    </xf>
    <xf numFmtId="0" fontId="24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2" fillId="0" borderId="0" xfId="0" applyFont="1" applyFill="1" applyBorder="1" applyProtection="1">
      <protection hidden="1"/>
    </xf>
    <xf numFmtId="0" fontId="1" fillId="0" borderId="0" xfId="0" applyFont="1" applyBorder="1" applyProtection="1">
      <protection hidden="1"/>
    </xf>
    <xf numFmtId="3" fontId="5" fillId="3" borderId="6" xfId="0" applyNumberFormat="1" applyFont="1" applyFill="1" applyBorder="1" applyProtection="1">
      <protection hidden="1"/>
    </xf>
    <xf numFmtId="0" fontId="1" fillId="3" borderId="2" xfId="0" applyFont="1" applyFill="1" applyBorder="1" applyProtection="1">
      <protection hidden="1"/>
    </xf>
    <xf numFmtId="0" fontId="8" fillId="0" borderId="0" xfId="0" applyFont="1" applyBorder="1" applyProtection="1">
      <protection hidden="1"/>
    </xf>
    <xf numFmtId="0" fontId="11" fillId="0" borderId="0" xfId="0" applyFont="1" applyBorder="1" applyProtection="1">
      <protection hidden="1"/>
    </xf>
    <xf numFmtId="3" fontId="5" fillId="4" borderId="6" xfId="0" applyNumberFormat="1" applyFont="1" applyFill="1" applyBorder="1" applyProtection="1">
      <protection hidden="1"/>
    </xf>
    <xf numFmtId="3" fontId="5" fillId="4" borderId="7" xfId="0" applyNumberFormat="1" applyFont="1" applyFill="1" applyBorder="1" applyProtection="1">
      <protection hidden="1"/>
    </xf>
    <xf numFmtId="3" fontId="5" fillId="4" borderId="2" xfId="0" applyNumberFormat="1" applyFont="1" applyFill="1" applyBorder="1" applyProtection="1">
      <protection hidden="1"/>
    </xf>
    <xf numFmtId="3" fontId="0" fillId="0" borderId="1" xfId="0" applyNumberFormat="1" applyBorder="1" applyProtection="1">
      <protection hidden="1"/>
    </xf>
    <xf numFmtId="0" fontId="0" fillId="0" borderId="13" xfId="0" applyBorder="1" applyProtection="1">
      <protection hidden="1"/>
    </xf>
    <xf numFmtId="3" fontId="0" fillId="0" borderId="13" xfId="0" applyNumberFormat="1" applyBorder="1" applyProtection="1">
      <protection hidden="1"/>
    </xf>
    <xf numFmtId="3" fontId="0" fillId="0" borderId="8" xfId="0" applyNumberFormat="1" applyBorder="1" applyProtection="1">
      <protection hidden="1"/>
    </xf>
    <xf numFmtId="3" fontId="0" fillId="0" borderId="4" xfId="0" applyNumberFormat="1" applyBorder="1" applyProtection="1">
      <protection hidden="1"/>
    </xf>
    <xf numFmtId="0" fontId="0" fillId="0" borderId="0" xfId="0" applyBorder="1" applyProtection="1">
      <protection hidden="1"/>
    </xf>
    <xf numFmtId="3" fontId="0" fillId="0" borderId="0" xfId="0" applyNumberFormat="1" applyBorder="1" applyProtection="1">
      <protection hidden="1"/>
    </xf>
    <xf numFmtId="3" fontId="0" fillId="0" borderId="5" xfId="0" applyNumberFormat="1" applyBorder="1" applyProtection="1">
      <protection hidden="1"/>
    </xf>
    <xf numFmtId="0" fontId="2" fillId="0" borderId="0" xfId="0" applyFont="1" applyBorder="1" applyProtection="1">
      <protection hidden="1"/>
    </xf>
    <xf numFmtId="3" fontId="0" fillId="4" borderId="6" xfId="0" applyNumberFormat="1" applyFill="1" applyBorder="1" applyProtection="1">
      <protection hidden="1"/>
    </xf>
    <xf numFmtId="0" fontId="0" fillId="4" borderId="7" xfId="0" applyFill="1" applyBorder="1" applyProtection="1">
      <protection hidden="1"/>
    </xf>
    <xf numFmtId="3" fontId="0" fillId="4" borderId="7" xfId="0" applyNumberFormat="1" applyFill="1" applyBorder="1" applyProtection="1">
      <protection hidden="1"/>
    </xf>
    <xf numFmtId="3" fontId="0" fillId="4" borderId="2" xfId="0" applyNumberFormat="1" applyFill="1" applyBorder="1" applyProtection="1">
      <protection hidden="1"/>
    </xf>
    <xf numFmtId="3" fontId="5" fillId="4" borderId="9" xfId="0" applyNumberFormat="1" applyFont="1" applyFill="1" applyBorder="1" applyProtection="1">
      <protection hidden="1"/>
    </xf>
    <xf numFmtId="0" fontId="0" fillId="4" borderId="14" xfId="0" applyFill="1" applyBorder="1" applyProtection="1">
      <protection hidden="1"/>
    </xf>
    <xf numFmtId="3" fontId="25" fillId="4" borderId="14" xfId="0" applyNumberFormat="1" applyFont="1" applyFill="1" applyBorder="1" applyProtection="1">
      <protection hidden="1"/>
    </xf>
    <xf numFmtId="0" fontId="5" fillId="4" borderId="14" xfId="0" applyFont="1" applyFill="1" applyBorder="1" applyProtection="1">
      <protection hidden="1"/>
    </xf>
    <xf numFmtId="3" fontId="22" fillId="4" borderId="11" xfId="0" applyNumberFormat="1" applyFont="1" applyFill="1" applyBorder="1" applyProtection="1">
      <protection hidden="1"/>
    </xf>
    <xf numFmtId="3" fontId="22" fillId="3" borderId="6" xfId="0" applyNumberFormat="1" applyFont="1" applyFill="1" applyBorder="1" applyProtection="1">
      <protection hidden="1"/>
    </xf>
    <xf numFmtId="3" fontId="0" fillId="0" borderId="9" xfId="0" applyNumberFormat="1" applyBorder="1" applyProtection="1">
      <protection hidden="1"/>
    </xf>
    <xf numFmtId="3" fontId="0" fillId="0" borderId="14" xfId="0" applyNumberFormat="1" applyBorder="1" applyProtection="1">
      <protection hidden="1"/>
    </xf>
    <xf numFmtId="3" fontId="0" fillId="0" borderId="11" xfId="0" applyNumberFormat="1" applyBorder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0" fillId="2" borderId="0" xfId="0" applyFill="1" applyProtection="1">
      <protection hidden="1"/>
    </xf>
    <xf numFmtId="0" fontId="26" fillId="2" borderId="0" xfId="0" applyFont="1" applyFill="1" applyProtection="1">
      <protection hidden="1"/>
    </xf>
    <xf numFmtId="0" fontId="28" fillId="0" borderId="0" xfId="0" applyFont="1" applyProtection="1">
      <protection hidden="1"/>
    </xf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0" fontId="31" fillId="2" borderId="0" xfId="0" applyFont="1" applyFill="1" applyAlignment="1" applyProtection="1">
      <alignment horizontal="left"/>
      <protection locked="0"/>
    </xf>
    <xf numFmtId="3" fontId="33" fillId="4" borderId="14" xfId="0" applyNumberFormat="1" applyFont="1" applyFill="1" applyBorder="1" applyProtection="1">
      <protection hidden="1"/>
    </xf>
    <xf numFmtId="0" fontId="34" fillId="0" borderId="0" xfId="0" applyFont="1" applyProtection="1">
      <protection hidden="1"/>
    </xf>
    <xf numFmtId="0" fontId="23" fillId="2" borderId="7" xfId="0" applyFont="1" applyFill="1" applyBorder="1" applyAlignment="1" applyProtection="1">
      <alignment horizontal="right"/>
      <protection hidden="1"/>
    </xf>
    <xf numFmtId="0" fontId="1" fillId="5" borderId="15" xfId="0" applyFont="1" applyFill="1" applyBorder="1" applyAlignment="1" applyProtection="1">
      <alignment horizontal="center" wrapText="1"/>
      <protection hidden="1"/>
    </xf>
    <xf numFmtId="0" fontId="1" fillId="0" borderId="12" xfId="0" applyFont="1" applyBorder="1" applyAlignment="1" applyProtection="1">
      <alignment horizontal="center"/>
      <protection hidden="1"/>
    </xf>
    <xf numFmtId="4" fontId="8" fillId="0" borderId="3" xfId="0" applyNumberFormat="1" applyFont="1" applyBorder="1" applyProtection="1">
      <protection hidden="1"/>
    </xf>
    <xf numFmtId="4" fontId="23" fillId="2" borderId="3" xfId="0" applyNumberFormat="1" applyFont="1" applyFill="1" applyBorder="1" applyProtection="1">
      <protection hidden="1"/>
    </xf>
    <xf numFmtId="4" fontId="0" fillId="0" borderId="3" xfId="0" applyNumberFormat="1" applyBorder="1" applyProtection="1">
      <protection hidden="1"/>
    </xf>
    <xf numFmtId="4" fontId="33" fillId="0" borderId="11" xfId="0" applyNumberFormat="1" applyFont="1" applyBorder="1" applyProtection="1">
      <protection hidden="1"/>
    </xf>
    <xf numFmtId="164" fontId="0" fillId="0" borderId="3" xfId="0" applyNumberFormat="1" applyBorder="1" applyProtection="1"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0" fillId="7" borderId="18" xfId="0" applyFill="1" applyBorder="1" applyProtection="1">
      <protection hidden="1"/>
    </xf>
    <xf numFmtId="0" fontId="41" fillId="0" borderId="0" xfId="0" applyFont="1" applyAlignment="1" applyProtection="1">
      <alignment horizontal="center"/>
      <protection hidden="1"/>
    </xf>
    <xf numFmtId="0" fontId="41" fillId="0" borderId="0" xfId="0" applyFont="1" applyAlignment="1" applyProtection="1">
      <alignment horizontal="right"/>
      <protection hidden="1"/>
    </xf>
    <xf numFmtId="3" fontId="42" fillId="0" borderId="0" xfId="0" applyNumberFormat="1" applyFont="1" applyAlignment="1" applyProtection="1">
      <alignment horizontal="left"/>
      <protection locked="0"/>
    </xf>
    <xf numFmtId="0" fontId="42" fillId="0" borderId="0" xfId="0" applyFont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left"/>
      <protection hidden="1"/>
    </xf>
    <xf numFmtId="0" fontId="23" fillId="2" borderId="7" xfId="0" applyFont="1" applyFill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3" fontId="43" fillId="0" borderId="3" xfId="0" applyNumberFormat="1" applyFont="1" applyBorder="1" applyProtection="1">
      <protection hidden="1"/>
    </xf>
    <xf numFmtId="3" fontId="20" fillId="0" borderId="0" xfId="0" applyNumberFormat="1" applyFont="1" applyBorder="1" applyAlignment="1" applyProtection="1">
      <alignment horizontal="center"/>
      <protection locked="0"/>
    </xf>
    <xf numFmtId="3" fontId="4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  <protection hidden="1"/>
    </xf>
    <xf numFmtId="0" fontId="1" fillId="0" borderId="19" xfId="0" applyFont="1" applyBorder="1" applyProtection="1">
      <protection hidden="1"/>
    </xf>
    <xf numFmtId="0" fontId="0" fillId="0" borderId="19" xfId="0" applyBorder="1" applyProtection="1">
      <protection hidden="1"/>
    </xf>
    <xf numFmtId="0" fontId="47" fillId="0" borderId="0" xfId="1" applyFont="1" applyAlignment="1" applyProtection="1">
      <protection hidden="1"/>
    </xf>
    <xf numFmtId="0" fontId="1" fillId="0" borderId="0" xfId="0" applyFont="1" applyBorder="1" applyAlignment="1" applyProtection="1">
      <alignment vertical="center" wrapText="1"/>
      <protection hidden="1"/>
    </xf>
    <xf numFmtId="0" fontId="27" fillId="0" borderId="0" xfId="0" applyFont="1" applyAlignment="1" applyProtection="1">
      <alignment vertical="center"/>
      <protection hidden="1"/>
    </xf>
    <xf numFmtId="0" fontId="29" fillId="0" borderId="15" xfId="0" applyFont="1" applyBorder="1" applyProtection="1">
      <protection locked="0"/>
    </xf>
    <xf numFmtId="0" fontId="22" fillId="0" borderId="15" xfId="0" applyFont="1" applyBorder="1" applyAlignment="1" applyProtection="1">
      <alignment horizontal="right"/>
      <protection hidden="1"/>
    </xf>
    <xf numFmtId="3" fontId="33" fillId="0" borderId="15" xfId="0" applyNumberFormat="1" applyFont="1" applyBorder="1" applyProtection="1">
      <protection hidden="1"/>
    </xf>
    <xf numFmtId="0" fontId="29" fillId="0" borderId="15" xfId="0" applyFont="1" applyBorder="1" applyAlignment="1" applyProtection="1">
      <alignment horizontal="right"/>
      <protection locked="0"/>
    </xf>
    <xf numFmtId="0" fontId="29" fillId="0" borderId="0" xfId="0" applyFont="1" applyBorder="1" applyProtection="1">
      <protection locked="0"/>
    </xf>
    <xf numFmtId="0" fontId="29" fillId="0" borderId="0" xfId="0" applyFont="1" applyBorder="1" applyAlignment="1" applyProtection="1">
      <alignment horizontal="right"/>
      <protection locked="0"/>
    </xf>
    <xf numFmtId="0" fontId="1" fillId="4" borderId="14" xfId="0" applyFont="1" applyFill="1" applyBorder="1" applyProtection="1">
      <protection hidden="1"/>
    </xf>
    <xf numFmtId="0" fontId="1" fillId="0" borderId="10" xfId="0" applyFont="1" applyBorder="1" applyProtection="1">
      <protection hidden="1"/>
    </xf>
    <xf numFmtId="3" fontId="33" fillId="0" borderId="10" xfId="0" applyNumberFormat="1" applyFont="1" applyBorder="1" applyProtection="1">
      <protection hidden="1"/>
    </xf>
    <xf numFmtId="0" fontId="61" fillId="0" borderId="0" xfId="0" applyFont="1"/>
    <xf numFmtId="0" fontId="62" fillId="0" borderId="0" xfId="0" applyFont="1"/>
    <xf numFmtId="0" fontId="63" fillId="0" borderId="0" xfId="0" applyFont="1"/>
    <xf numFmtId="3" fontId="25" fillId="4" borderId="7" xfId="0" applyNumberFormat="1" applyFont="1" applyFill="1" applyBorder="1" applyAlignment="1" applyProtection="1">
      <alignment horizontal="left" wrapText="1"/>
      <protection hidden="1"/>
    </xf>
    <xf numFmtId="0" fontId="0" fillId="0" borderId="7" xfId="0" applyBorder="1" applyAlignment="1">
      <alignment horizontal="left" wrapText="1"/>
    </xf>
    <xf numFmtId="3" fontId="39" fillId="4" borderId="7" xfId="0" applyNumberFormat="1" applyFont="1" applyFill="1" applyBorder="1" applyAlignment="1" applyProtection="1">
      <alignment horizontal="left" wrapText="1"/>
      <protection hidden="1"/>
    </xf>
    <xf numFmtId="0" fontId="38" fillId="0" borderId="7" xfId="0" applyFont="1" applyBorder="1" applyAlignment="1">
      <alignment horizontal="left" wrapText="1"/>
    </xf>
    <xf numFmtId="3" fontId="5" fillId="4" borderId="7" xfId="0" applyNumberFormat="1" applyFont="1" applyFill="1" applyBorder="1" applyAlignment="1" applyProtection="1">
      <alignment horizontal="left" wrapText="1"/>
      <protection hidden="1"/>
    </xf>
    <xf numFmtId="0" fontId="1" fillId="0" borderId="14" xfId="0" applyFont="1" applyBorder="1" applyAlignment="1">
      <alignment horizontal="left" wrapText="1"/>
    </xf>
    <xf numFmtId="0" fontId="1" fillId="0" borderId="0" xfId="0" applyFont="1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3" fontId="45" fillId="0" borderId="4" xfId="0" applyNumberFormat="1" applyFont="1" applyBorder="1" applyAlignment="1" applyProtection="1">
      <alignment horizontal="center" wrapText="1"/>
      <protection locked="0"/>
    </xf>
    <xf numFmtId="3" fontId="45" fillId="0" borderId="5" xfId="0" applyNumberFormat="1" applyFont="1" applyBorder="1" applyAlignment="1" applyProtection="1">
      <alignment horizontal="center" wrapText="1"/>
      <protection locked="0"/>
    </xf>
    <xf numFmtId="3" fontId="44" fillId="0" borderId="4" xfId="0" applyNumberFormat="1" applyFont="1" applyBorder="1" applyAlignment="1" applyProtection="1">
      <alignment horizontal="center" wrapText="1"/>
      <protection hidden="1"/>
    </xf>
    <xf numFmtId="3" fontId="44" fillId="0" borderId="5" xfId="0" applyNumberFormat="1" applyFont="1" applyBorder="1" applyAlignment="1" applyProtection="1">
      <alignment horizontal="center" wrapText="1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0" borderId="8" xfId="0" applyBorder="1" applyAlignment="1" applyProtection="1">
      <alignment horizontal="center" wrapText="1"/>
      <protection hidden="1"/>
    </xf>
    <xf numFmtId="0" fontId="30" fillId="5" borderId="6" xfId="0" applyFont="1" applyFill="1" applyBorder="1" applyAlignment="1" applyProtection="1">
      <alignment horizontal="center" wrapText="1"/>
      <protection hidden="1"/>
    </xf>
    <xf numFmtId="0" fontId="30" fillId="5" borderId="2" xfId="0" applyFont="1" applyFill="1" applyBorder="1" applyAlignment="1" applyProtection="1">
      <alignment horizont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9" fontId="1" fillId="0" borderId="9" xfId="0" applyNumberFormat="1" applyFont="1" applyBorder="1" applyAlignment="1" applyProtection="1">
      <alignment horizontal="center" wrapText="1"/>
      <protection hidden="1"/>
    </xf>
    <xf numFmtId="0" fontId="0" fillId="0" borderId="11" xfId="0" applyBorder="1" applyAlignment="1" applyProtection="1">
      <alignment wrapText="1"/>
      <protection hidden="1"/>
    </xf>
    <xf numFmtId="0" fontId="0" fillId="0" borderId="4" xfId="0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4" xfId="0" applyNumberFormat="1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horizontal="center" wrapText="1"/>
      <protection hidden="1"/>
    </xf>
    <xf numFmtId="0" fontId="23" fillId="2" borderId="6" xfId="0" applyFont="1" applyFill="1" applyBorder="1" applyAlignment="1" applyProtection="1">
      <alignment horizontal="center" wrapText="1"/>
      <protection hidden="1"/>
    </xf>
    <xf numFmtId="0" fontId="23" fillId="2" borderId="2" xfId="0" applyFont="1" applyFill="1" applyBorder="1" applyAlignment="1" applyProtection="1">
      <alignment horizontal="center" wrapText="1"/>
      <protection hidden="1"/>
    </xf>
    <xf numFmtId="0" fontId="23" fillId="6" borderId="6" xfId="0" applyFont="1" applyFill="1" applyBorder="1" applyAlignment="1" applyProtection="1">
      <alignment horizontal="center" wrapText="1"/>
      <protection hidden="1"/>
    </xf>
    <xf numFmtId="0" fontId="23" fillId="6" borderId="2" xfId="0" applyFont="1" applyFill="1" applyBorder="1" applyAlignment="1" applyProtection="1">
      <alignment horizontal="center" wrapText="1"/>
      <protection hidden="1"/>
    </xf>
    <xf numFmtId="0" fontId="0" fillId="0" borderId="8" xfId="0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391204</xdr:colOff>
      <xdr:row>23</xdr:row>
      <xdr:rowOff>18032</xdr:rowOff>
    </xdr:from>
    <xdr:to>
      <xdr:col>5</xdr:col>
      <xdr:colOff>63267</xdr:colOff>
      <xdr:row>25</xdr:row>
      <xdr:rowOff>8504</xdr:rowOff>
    </xdr:to>
    <xdr:sp macro="" textlink="">
      <xdr:nvSpPr>
        <xdr:cNvPr id="5" name="Rectangle 4"/>
        <xdr:cNvSpPr/>
      </xdr:nvSpPr>
      <xdr:spPr>
        <a:xfrm>
          <a:off x="1454262" y="5350331"/>
          <a:ext cx="752130" cy="55176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100"/>
            <a:t>An1</a:t>
          </a:r>
        </a:p>
      </xdr:txBody>
    </xdr:sp>
    <xdr:clientData/>
  </xdr:twoCellAnchor>
  <xdr:twoCellAnchor>
    <xdr:from>
      <xdr:col>5</xdr:col>
      <xdr:colOff>523876</xdr:colOff>
      <xdr:row>23</xdr:row>
      <xdr:rowOff>19051</xdr:rowOff>
    </xdr:from>
    <xdr:to>
      <xdr:col>7</xdr:col>
      <xdr:colOff>110559</xdr:colOff>
      <xdr:row>25</xdr:row>
      <xdr:rowOff>8504</xdr:rowOff>
    </xdr:to>
    <xdr:sp macro="" textlink="">
      <xdr:nvSpPr>
        <xdr:cNvPr id="7" name="Rectangle 6"/>
        <xdr:cNvSpPr/>
      </xdr:nvSpPr>
      <xdr:spPr>
        <a:xfrm>
          <a:off x="2667001" y="5351350"/>
          <a:ext cx="726281" cy="55074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100"/>
            <a:t>An2</a:t>
          </a:r>
        </a:p>
      </xdr:txBody>
    </xdr:sp>
    <xdr:clientData/>
  </xdr:twoCellAnchor>
  <xdr:twoCellAnchor>
    <xdr:from>
      <xdr:col>7</xdr:col>
      <xdr:colOff>142875</xdr:colOff>
      <xdr:row>24</xdr:row>
      <xdr:rowOff>59187</xdr:rowOff>
    </xdr:from>
    <xdr:to>
      <xdr:col>7</xdr:col>
      <xdr:colOff>466875</xdr:colOff>
      <xdr:row>24</xdr:row>
      <xdr:rowOff>59532</xdr:rowOff>
    </xdr:to>
    <xdr:cxnSp macro="">
      <xdr:nvCxnSpPr>
        <xdr:cNvPr id="8" name="Straight Arrow Connector 7"/>
        <xdr:cNvCxnSpPr/>
      </xdr:nvCxnSpPr>
      <xdr:spPr>
        <a:xfrm>
          <a:off x="3425598" y="5621107"/>
          <a:ext cx="324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500077</xdr:colOff>
      <xdr:row>23</xdr:row>
      <xdr:rowOff>9526</xdr:rowOff>
    </xdr:from>
    <xdr:to>
      <xdr:col>9</xdr:col>
      <xdr:colOff>30727</xdr:colOff>
      <xdr:row>25</xdr:row>
      <xdr:rowOff>8505</xdr:rowOff>
    </xdr:to>
    <xdr:sp macro="" textlink="">
      <xdr:nvSpPr>
        <xdr:cNvPr id="9" name="Rectangle 8"/>
        <xdr:cNvSpPr/>
      </xdr:nvSpPr>
      <xdr:spPr>
        <a:xfrm>
          <a:off x="3849190" y="4664486"/>
          <a:ext cx="621416" cy="559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100"/>
            <a:t>Fak1</a:t>
          </a:r>
        </a:p>
      </xdr:txBody>
    </xdr:sp>
    <xdr:clientData/>
  </xdr:twoCellAnchor>
  <xdr:twoCellAnchor>
    <xdr:from>
      <xdr:col>9</xdr:col>
      <xdr:colOff>399436</xdr:colOff>
      <xdr:row>23</xdr:row>
      <xdr:rowOff>9526</xdr:rowOff>
    </xdr:from>
    <xdr:to>
      <xdr:col>11</xdr:col>
      <xdr:colOff>153629</xdr:colOff>
      <xdr:row>25</xdr:row>
      <xdr:rowOff>0</xdr:rowOff>
    </xdr:to>
    <xdr:sp macro="" textlink="">
      <xdr:nvSpPr>
        <xdr:cNvPr id="11" name="Rectangle 10"/>
        <xdr:cNvSpPr/>
      </xdr:nvSpPr>
      <xdr:spPr>
        <a:xfrm>
          <a:off x="4839315" y="4664486"/>
          <a:ext cx="576108" cy="5512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100"/>
            <a:t>Fak2</a:t>
          </a:r>
        </a:p>
      </xdr:txBody>
    </xdr:sp>
    <xdr:clientData/>
  </xdr:twoCellAnchor>
  <xdr:twoCellAnchor>
    <xdr:from>
      <xdr:col>11</xdr:col>
      <xdr:colOff>485462</xdr:colOff>
      <xdr:row>23</xdr:row>
      <xdr:rowOff>1020</xdr:rowOff>
    </xdr:from>
    <xdr:to>
      <xdr:col>13</xdr:col>
      <xdr:colOff>139840</xdr:colOff>
      <xdr:row>25</xdr:row>
      <xdr:rowOff>0</xdr:rowOff>
    </xdr:to>
    <xdr:sp macro="" textlink="">
      <xdr:nvSpPr>
        <xdr:cNvPr id="19" name="Rectangle 18"/>
        <xdr:cNvSpPr/>
      </xdr:nvSpPr>
      <xdr:spPr>
        <a:xfrm>
          <a:off x="6089904" y="5333319"/>
          <a:ext cx="836499" cy="5602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100"/>
            <a:t>Mat</a:t>
          </a:r>
        </a:p>
      </xdr:txBody>
    </xdr:sp>
    <xdr:clientData/>
  </xdr:twoCellAnchor>
  <xdr:twoCellAnchor>
    <xdr:from>
      <xdr:col>9</xdr:col>
      <xdr:colOff>48375</xdr:colOff>
      <xdr:row>24</xdr:row>
      <xdr:rowOff>58507</xdr:rowOff>
    </xdr:from>
    <xdr:to>
      <xdr:col>9</xdr:col>
      <xdr:colOff>372375</xdr:colOff>
      <xdr:row>24</xdr:row>
      <xdr:rowOff>58852</xdr:rowOff>
    </xdr:to>
    <xdr:cxnSp macro="">
      <xdr:nvCxnSpPr>
        <xdr:cNvPr id="25" name="Straight Arrow Connector 24"/>
        <xdr:cNvCxnSpPr/>
      </xdr:nvCxnSpPr>
      <xdr:spPr>
        <a:xfrm>
          <a:off x="4488254" y="4943910"/>
          <a:ext cx="324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141515</xdr:colOff>
      <xdr:row>24</xdr:row>
      <xdr:rowOff>57825</xdr:rowOff>
    </xdr:from>
    <xdr:to>
      <xdr:col>11</xdr:col>
      <xdr:colOff>465515</xdr:colOff>
      <xdr:row>24</xdr:row>
      <xdr:rowOff>58170</xdr:rowOff>
    </xdr:to>
    <xdr:cxnSp macro="">
      <xdr:nvCxnSpPr>
        <xdr:cNvPr id="26" name="Straight Arrow Connector 25"/>
        <xdr:cNvCxnSpPr/>
      </xdr:nvCxnSpPr>
      <xdr:spPr>
        <a:xfrm>
          <a:off x="5745957" y="5619745"/>
          <a:ext cx="324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157843</xdr:colOff>
      <xdr:row>24</xdr:row>
      <xdr:rowOff>57145</xdr:rowOff>
    </xdr:from>
    <xdr:to>
      <xdr:col>13</xdr:col>
      <xdr:colOff>481843</xdr:colOff>
      <xdr:row>24</xdr:row>
      <xdr:rowOff>57490</xdr:rowOff>
    </xdr:to>
    <xdr:cxnSp macro="">
      <xdr:nvCxnSpPr>
        <xdr:cNvPr id="27" name="Straight Arrow Connector 26"/>
        <xdr:cNvCxnSpPr/>
      </xdr:nvCxnSpPr>
      <xdr:spPr>
        <a:xfrm>
          <a:off x="6944406" y="5619065"/>
          <a:ext cx="324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134371</xdr:colOff>
      <xdr:row>24</xdr:row>
      <xdr:rowOff>67692</xdr:rowOff>
    </xdr:from>
    <xdr:to>
      <xdr:col>5</xdr:col>
      <xdr:colOff>458371</xdr:colOff>
      <xdr:row>24</xdr:row>
      <xdr:rowOff>68037</xdr:rowOff>
    </xdr:to>
    <xdr:cxnSp macro="">
      <xdr:nvCxnSpPr>
        <xdr:cNvPr id="33" name="Straight Arrow Connector 32"/>
        <xdr:cNvCxnSpPr/>
      </xdr:nvCxnSpPr>
      <xdr:spPr>
        <a:xfrm>
          <a:off x="2277496" y="5629612"/>
          <a:ext cx="324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37417</xdr:colOff>
      <xdr:row>24</xdr:row>
      <xdr:rowOff>73973</xdr:rowOff>
    </xdr:from>
    <xdr:to>
      <xdr:col>3</xdr:col>
      <xdr:colOff>397417</xdr:colOff>
      <xdr:row>24</xdr:row>
      <xdr:rowOff>74318</xdr:rowOff>
    </xdr:to>
    <xdr:cxnSp macro="">
      <xdr:nvCxnSpPr>
        <xdr:cNvPr id="34" name="Straight Arrow Connector 33"/>
        <xdr:cNvCxnSpPr/>
      </xdr:nvCxnSpPr>
      <xdr:spPr>
        <a:xfrm>
          <a:off x="1061611" y="4744296"/>
          <a:ext cx="360000" cy="3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162623</xdr:colOff>
      <xdr:row>38</xdr:row>
      <xdr:rowOff>139380</xdr:rowOff>
    </xdr:from>
    <xdr:to>
      <xdr:col>11</xdr:col>
      <xdr:colOff>499482</xdr:colOff>
      <xdr:row>41</xdr:row>
      <xdr:rowOff>104532</xdr:rowOff>
    </xdr:to>
    <xdr:sp macro="" textlink="">
      <xdr:nvSpPr>
        <xdr:cNvPr id="13" name="TextBox 12"/>
        <xdr:cNvSpPr txBox="1"/>
      </xdr:nvSpPr>
      <xdr:spPr>
        <a:xfrm>
          <a:off x="5215519" y="4948343"/>
          <a:ext cx="940884" cy="4530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2000">
              <a:latin typeface="MT Extra" pitchFamily="18" charset="2"/>
            </a:rPr>
            <a:t>l</a:t>
          </a:r>
          <a:r>
            <a:rPr lang="id-ID" sz="2000"/>
            <a:t>  b</a:t>
          </a:r>
        </a:p>
      </xdr:txBody>
    </xdr:sp>
    <xdr:clientData/>
  </xdr:twoCellAnchor>
  <xdr:twoCellAnchor>
    <xdr:from>
      <xdr:col>16</xdr:col>
      <xdr:colOff>40105</xdr:colOff>
      <xdr:row>32</xdr:row>
      <xdr:rowOff>122767</xdr:rowOff>
    </xdr:from>
    <xdr:to>
      <xdr:col>16</xdr:col>
      <xdr:colOff>541421</xdr:colOff>
      <xdr:row>34</xdr:row>
      <xdr:rowOff>146093</xdr:rowOff>
    </xdr:to>
    <xdr:sp macro="" textlink="">
      <xdr:nvSpPr>
        <xdr:cNvPr id="14" name="Left Arrow 13"/>
        <xdr:cNvSpPr/>
      </xdr:nvSpPr>
      <xdr:spPr>
        <a:xfrm>
          <a:off x="8602886" y="3407920"/>
          <a:ext cx="501316" cy="50929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</xdr:col>
      <xdr:colOff>379056</xdr:colOff>
      <xdr:row>24</xdr:row>
      <xdr:rowOff>77754</xdr:rowOff>
    </xdr:from>
    <xdr:to>
      <xdr:col>2</xdr:col>
      <xdr:colOff>126353</xdr:colOff>
      <xdr:row>25</xdr:row>
      <xdr:rowOff>9719</xdr:rowOff>
    </xdr:to>
    <xdr:sp macro="" textlink="">
      <xdr:nvSpPr>
        <xdr:cNvPr id="15" name="Right Arrow 14"/>
        <xdr:cNvSpPr/>
      </xdr:nvSpPr>
      <xdr:spPr>
        <a:xfrm>
          <a:off x="622041" y="1603698"/>
          <a:ext cx="359618" cy="26242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</xdr:col>
      <xdr:colOff>140722</xdr:colOff>
      <xdr:row>31</xdr:row>
      <xdr:rowOff>187734</xdr:rowOff>
    </xdr:from>
    <xdr:to>
      <xdr:col>2</xdr:col>
      <xdr:colOff>54997</xdr:colOff>
      <xdr:row>31</xdr:row>
      <xdr:rowOff>321084</xdr:rowOff>
    </xdr:to>
    <xdr:grpSp>
      <xdr:nvGrpSpPr>
        <xdr:cNvPr id="9863" name="Group 37"/>
        <xdr:cNvGrpSpPr>
          <a:grpSpLocks/>
        </xdr:cNvGrpSpPr>
      </xdr:nvGrpSpPr>
      <xdr:grpSpPr bwMode="auto">
        <a:xfrm>
          <a:off x="386528" y="7039589"/>
          <a:ext cx="521110" cy="133350"/>
          <a:chOff x="9388177" y="8515426"/>
          <a:chExt cx="1971122" cy="789767"/>
        </a:xfrm>
      </xdr:grpSpPr>
      <xdr:cxnSp macro="">
        <xdr:nvCxnSpPr>
          <xdr:cNvPr id="20" name="Straight Connector 19"/>
          <xdr:cNvCxnSpPr/>
        </xdr:nvCxnSpPr>
        <xdr:spPr>
          <a:xfrm rot="16200000" flipH="1">
            <a:off x="9244493" y="9053993"/>
            <a:ext cx="394884" cy="107516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Connector 21"/>
          <xdr:cNvCxnSpPr/>
        </xdr:nvCxnSpPr>
        <xdr:spPr>
          <a:xfrm rot="5400000" flipH="1" flipV="1">
            <a:off x="9244164" y="8802794"/>
            <a:ext cx="789767" cy="21503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Straight Connector 35"/>
          <xdr:cNvCxnSpPr/>
        </xdr:nvCxnSpPr>
        <xdr:spPr>
          <a:xfrm>
            <a:off x="9746563" y="8515426"/>
            <a:ext cx="1612736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334143</xdr:colOff>
      <xdr:row>7</xdr:row>
      <xdr:rowOff>19205</xdr:rowOff>
    </xdr:from>
    <xdr:to>
      <xdr:col>11</xdr:col>
      <xdr:colOff>533861</xdr:colOff>
      <xdr:row>8</xdr:row>
      <xdr:rowOff>138266</xdr:rowOff>
    </xdr:to>
    <xdr:sp macro="" textlink="">
      <xdr:nvSpPr>
        <xdr:cNvPr id="21" name="Striped Right Arrow 20"/>
        <xdr:cNvSpPr/>
      </xdr:nvSpPr>
      <xdr:spPr>
        <a:xfrm rot="-5400000">
          <a:off x="5517203" y="1542052"/>
          <a:ext cx="280372" cy="199718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33237</xdr:colOff>
      <xdr:row>13</xdr:row>
      <xdr:rowOff>13707</xdr:rowOff>
    </xdr:from>
    <xdr:to>
      <xdr:col>9</xdr:col>
      <xdr:colOff>313609</xdr:colOff>
      <xdr:row>14</xdr:row>
      <xdr:rowOff>9252</xdr:rowOff>
    </xdr:to>
    <xdr:sp macro="" textlink="">
      <xdr:nvSpPr>
        <xdr:cNvPr id="23" name="Striped Right Arrow 22"/>
        <xdr:cNvSpPr/>
      </xdr:nvSpPr>
      <xdr:spPr>
        <a:xfrm rot="-10800000">
          <a:off x="4434709" y="2740622"/>
          <a:ext cx="280372" cy="23367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achmad_mufid@yahoo.com" TargetMode="Externa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F13" sqref="F13"/>
    </sheetView>
  </sheetViews>
  <sheetFormatPr defaultColWidth="4.7109375" defaultRowHeight="12.75"/>
  <sheetData>
    <row r="1" spans="1:2" ht="21">
      <c r="A1" s="126" t="s">
        <v>71</v>
      </c>
    </row>
    <row r="2" spans="1:2" ht="19.5">
      <c r="A2" s="124">
        <v>1</v>
      </c>
      <c r="B2" s="125" t="s">
        <v>73</v>
      </c>
    </row>
    <row r="3" spans="1:2" ht="19.5">
      <c r="A3" s="124">
        <v>1</v>
      </c>
      <c r="B3" s="125" t="s">
        <v>75</v>
      </c>
    </row>
    <row r="4" spans="1:2" ht="19.5">
      <c r="A4" s="124">
        <v>1</v>
      </c>
      <c r="B4" s="125" t="s">
        <v>72</v>
      </c>
    </row>
    <row r="5" spans="1:2" ht="19.5">
      <c r="A5" s="124">
        <v>1</v>
      </c>
      <c r="B5" s="125" t="s">
        <v>80</v>
      </c>
    </row>
    <row r="6" spans="1:2" ht="21">
      <c r="A6" s="126" t="s">
        <v>79</v>
      </c>
      <c r="B6" s="125"/>
    </row>
    <row r="7" spans="1:2" ht="19.5">
      <c r="A7" s="124">
        <v>1</v>
      </c>
      <c r="B7" s="125" t="s">
        <v>74</v>
      </c>
    </row>
    <row r="8" spans="1:2" ht="19.5">
      <c r="A8" s="124">
        <v>1</v>
      </c>
      <c r="B8" s="125" t="s">
        <v>81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57" zoomScale="124" zoomScaleNormal="124" workbookViewId="0">
      <selection activeCell="G66" sqref="G66"/>
    </sheetView>
  </sheetViews>
  <sheetFormatPr defaultRowHeight="12.75"/>
  <cols>
    <col min="1" max="1" width="3.7109375" style="9" customWidth="1"/>
    <col min="2" max="2" width="9.140625" style="9"/>
    <col min="3" max="3" width="2.42578125" style="9" customWidth="1"/>
    <col min="4" max="4" width="9.140625" style="9" customWidth="1"/>
    <col min="5" max="5" width="8.28515625" style="9" customWidth="1"/>
    <col min="6" max="6" width="8.5703125" style="9" customWidth="1"/>
    <col min="7" max="7" width="9.140625" style="9" customWidth="1"/>
    <col min="8" max="8" width="8.5703125" style="9" customWidth="1"/>
    <col min="9" max="9" width="7.28515625" style="9" customWidth="1"/>
    <col min="10" max="10" width="6.85546875" style="9" customWidth="1"/>
    <col min="11" max="11" width="5.42578125" style="9" customWidth="1"/>
    <col min="12" max="12" width="8.5703125" style="9" customWidth="1"/>
    <col min="13" max="14" width="9.140625" style="9"/>
    <col min="15" max="15" width="7.42578125" style="9" customWidth="1"/>
    <col min="16" max="16384" width="9.140625" style="9"/>
  </cols>
  <sheetData>
    <row r="1" spans="2:20">
      <c r="B1" s="8" t="s">
        <v>36</v>
      </c>
    </row>
    <row r="2" spans="2:20" ht="15" customHeight="1">
      <c r="B2" s="144" t="s">
        <v>33</v>
      </c>
      <c r="C2" s="145"/>
      <c r="D2" s="145"/>
      <c r="E2" s="146"/>
      <c r="F2" s="154" t="s">
        <v>34</v>
      </c>
      <c r="G2" s="99" t="s">
        <v>42</v>
      </c>
      <c r="H2" s="99" t="s">
        <v>43</v>
      </c>
      <c r="I2" s="84" t="s">
        <v>28</v>
      </c>
      <c r="J2" s="10"/>
      <c r="K2" s="83"/>
      <c r="L2" s="100" t="s">
        <v>29</v>
      </c>
      <c r="M2" s="11"/>
      <c r="N2" s="161" t="s">
        <v>30</v>
      </c>
      <c r="O2" s="162"/>
      <c r="P2" s="163" t="s">
        <v>31</v>
      </c>
      <c r="Q2" s="164"/>
      <c r="R2" s="142" t="s">
        <v>14</v>
      </c>
      <c r="S2" s="143"/>
    </row>
    <row r="3" spans="2:20" ht="27" customHeight="1">
      <c r="B3" s="147"/>
      <c r="C3" s="148"/>
      <c r="D3" s="148"/>
      <c r="E3" s="149"/>
      <c r="F3" s="155"/>
      <c r="G3" s="12" t="s">
        <v>15</v>
      </c>
      <c r="H3" s="13" t="s">
        <v>16</v>
      </c>
      <c r="I3" s="85" t="s">
        <v>40</v>
      </c>
      <c r="J3" s="1">
        <v>0.8</v>
      </c>
      <c r="K3" s="14" t="s">
        <v>17</v>
      </c>
      <c r="L3" s="15"/>
      <c r="M3" s="16"/>
      <c r="N3" s="17" t="s">
        <v>18</v>
      </c>
      <c r="O3" s="2">
        <v>1.25</v>
      </c>
      <c r="P3" s="17" t="s">
        <v>19</v>
      </c>
      <c r="Q3" s="2">
        <v>1.75</v>
      </c>
      <c r="R3" s="18"/>
      <c r="S3" s="18"/>
      <c r="T3" s="18"/>
    </row>
    <row r="4" spans="2:20" ht="17.25">
      <c r="B4" s="19" t="s">
        <v>20</v>
      </c>
      <c r="C4" s="152" t="s">
        <v>21</v>
      </c>
      <c r="D4" s="153"/>
      <c r="E4" s="20" t="s">
        <v>22</v>
      </c>
      <c r="F4" s="91" t="s">
        <v>35</v>
      </c>
      <c r="G4" s="21" t="s">
        <v>46</v>
      </c>
      <c r="H4" s="107" t="s">
        <v>47</v>
      </c>
      <c r="I4" s="108" t="s">
        <v>48</v>
      </c>
      <c r="J4" s="150" t="s">
        <v>47</v>
      </c>
      <c r="K4" s="151"/>
      <c r="L4" s="109" t="s">
        <v>48</v>
      </c>
      <c r="M4" s="108" t="s">
        <v>49</v>
      </c>
      <c r="N4" s="108" t="s">
        <v>48</v>
      </c>
      <c r="O4" s="108" t="s">
        <v>49</v>
      </c>
      <c r="P4" s="108" t="s">
        <v>48</v>
      </c>
      <c r="Q4" s="108" t="s">
        <v>49</v>
      </c>
      <c r="R4" s="20" t="s">
        <v>23</v>
      </c>
      <c r="S4" s="108" t="s">
        <v>50</v>
      </c>
    </row>
    <row r="5" spans="2:20">
      <c r="B5" s="18"/>
      <c r="C5" s="23"/>
      <c r="D5" s="24"/>
      <c r="E5" s="15"/>
      <c r="F5" s="15"/>
      <c r="G5" s="25"/>
      <c r="H5" s="23"/>
      <c r="I5" s="18"/>
      <c r="J5" s="26"/>
      <c r="K5" s="15"/>
      <c r="L5" s="24"/>
      <c r="M5" s="25"/>
      <c r="N5" s="25"/>
      <c r="O5" s="25"/>
      <c r="P5" s="25"/>
      <c r="Q5" s="25"/>
      <c r="R5" s="25"/>
      <c r="S5" s="25"/>
    </row>
    <row r="6" spans="2:20" ht="18.75">
      <c r="B6" s="5">
        <v>100</v>
      </c>
      <c r="C6" s="27"/>
      <c r="D6" s="7">
        <v>5</v>
      </c>
      <c r="E6" s="6">
        <f>+B6*D6</f>
        <v>500</v>
      </c>
      <c r="F6" s="3">
        <v>80</v>
      </c>
      <c r="G6" s="3">
        <v>120</v>
      </c>
      <c r="H6" s="4">
        <f>+G6*E6*F6/100</f>
        <v>48000</v>
      </c>
      <c r="I6" s="86">
        <f>0.1*L6</f>
        <v>3.84</v>
      </c>
      <c r="J6" s="159">
        <f>J3*H6</f>
        <v>38400</v>
      </c>
      <c r="K6" s="160"/>
      <c r="L6" s="87">
        <f>+J6/1000</f>
        <v>38.4</v>
      </c>
      <c r="M6" s="90">
        <f>L7/86.4</f>
        <v>0.48888888888888882</v>
      </c>
      <c r="N6" s="87">
        <f>O3*L6</f>
        <v>48</v>
      </c>
      <c r="O6" s="90">
        <f>N7/86.4</f>
        <v>0.6</v>
      </c>
      <c r="P6" s="87">
        <f>Q3*L6</f>
        <v>67.2</v>
      </c>
      <c r="Q6" s="90">
        <f>P7/86.4</f>
        <v>0.82222222222222219</v>
      </c>
      <c r="R6" s="3">
        <v>300</v>
      </c>
      <c r="S6" s="88">
        <f>R6*L7/1000</f>
        <v>12.671999999999999</v>
      </c>
    </row>
    <row r="7" spans="2:20">
      <c r="B7" s="28"/>
      <c r="C7" s="28"/>
      <c r="D7" s="29"/>
      <c r="E7" s="29"/>
      <c r="F7" s="29"/>
      <c r="G7" s="30"/>
      <c r="H7" s="28"/>
      <c r="I7" s="28"/>
      <c r="J7" s="28"/>
      <c r="K7" s="29"/>
      <c r="L7" s="89">
        <f>L6+$I$6</f>
        <v>42.239999999999995</v>
      </c>
      <c r="M7" s="30"/>
      <c r="N7" s="89">
        <f>N6+$I$6</f>
        <v>51.84</v>
      </c>
      <c r="O7" s="30"/>
      <c r="P7" s="89">
        <f>P6+$I$6</f>
        <v>71.040000000000006</v>
      </c>
      <c r="Q7" s="30"/>
      <c r="R7" s="30"/>
      <c r="S7" s="30"/>
    </row>
    <row r="8" spans="2:20">
      <c r="E8" s="33"/>
    </row>
    <row r="9" spans="2:20">
      <c r="B9" s="8" t="s">
        <v>37</v>
      </c>
    </row>
    <row r="10" spans="2:20" ht="15" customHeight="1">
      <c r="B10" s="156" t="s">
        <v>45</v>
      </c>
      <c r="C10" s="145"/>
      <c r="D10" s="145"/>
      <c r="E10" s="145"/>
      <c r="F10" s="157"/>
      <c r="G10" s="154" t="s">
        <v>34</v>
      </c>
      <c r="H10" s="101" t="s">
        <v>41</v>
      </c>
      <c r="I10" s="103" t="s">
        <v>44</v>
      </c>
    </row>
    <row r="11" spans="2:20" ht="27" customHeight="1">
      <c r="B11" s="147"/>
      <c r="C11" s="148"/>
      <c r="D11" s="148"/>
      <c r="E11" s="148"/>
      <c r="F11" s="158"/>
      <c r="G11" s="155"/>
      <c r="H11" s="12" t="s">
        <v>15</v>
      </c>
      <c r="I11" s="102" t="s">
        <v>16</v>
      </c>
    </row>
    <row r="12" spans="2:20" ht="17.25" customHeight="1">
      <c r="B12" s="140" t="s">
        <v>20</v>
      </c>
      <c r="C12" s="165"/>
      <c r="D12" s="106" t="s">
        <v>21</v>
      </c>
      <c r="E12" s="140" t="s">
        <v>22</v>
      </c>
      <c r="F12" s="141"/>
      <c r="G12" s="91" t="s">
        <v>35</v>
      </c>
      <c r="H12" s="21" t="s">
        <v>32</v>
      </c>
      <c r="I12" s="20" t="s">
        <v>48</v>
      </c>
    </row>
    <row r="13" spans="2:20" ht="12.75" customHeight="1">
      <c r="B13" s="13"/>
      <c r="C13" s="12"/>
      <c r="D13" s="52"/>
      <c r="E13" s="13"/>
      <c r="F13" s="12"/>
      <c r="G13" s="15"/>
      <c r="H13" s="25"/>
      <c r="I13" s="25"/>
    </row>
    <row r="14" spans="2:20" ht="18.75">
      <c r="B14" s="136">
        <v>20000</v>
      </c>
      <c r="C14" s="137"/>
      <c r="D14" s="105">
        <v>5</v>
      </c>
      <c r="E14" s="138">
        <f>+B14*D14</f>
        <v>100000</v>
      </c>
      <c r="F14" s="139"/>
      <c r="G14" s="7">
        <v>50</v>
      </c>
      <c r="H14" s="3">
        <v>200</v>
      </c>
      <c r="I14" s="104">
        <f>+H14*E14*G14/100/1000/365</f>
        <v>27.397260273972602</v>
      </c>
    </row>
    <row r="15" spans="2:20">
      <c r="B15" s="19"/>
      <c r="C15" s="22"/>
      <c r="D15" s="31"/>
      <c r="E15" s="19"/>
      <c r="F15" s="22"/>
      <c r="G15" s="29"/>
      <c r="H15" s="30"/>
      <c r="I15" s="30"/>
    </row>
    <row r="16" spans="2:20" ht="13.5" thickBot="1"/>
    <row r="17" spans="1:17" ht="21.75" customHeight="1" thickBot="1">
      <c r="B17" s="92" t="s">
        <v>51</v>
      </c>
      <c r="C17" s="93"/>
      <c r="D17" s="93"/>
      <c r="E17" s="93"/>
      <c r="F17" s="93"/>
      <c r="G17" s="93"/>
      <c r="H17" s="93"/>
      <c r="I17" s="93"/>
      <c r="J17" s="94"/>
    </row>
    <row r="18" spans="1:17">
      <c r="B18" s="33"/>
    </row>
    <row r="19" spans="1:17" ht="26.25">
      <c r="D19" s="82" t="s">
        <v>11</v>
      </c>
    </row>
    <row r="20" spans="1:17" ht="9.75" customHeight="1">
      <c r="F20" s="32"/>
    </row>
    <row r="21" spans="1:17" ht="18.75" customHeight="1">
      <c r="A21" s="33" t="s">
        <v>57</v>
      </c>
      <c r="D21" s="34"/>
      <c r="E21" s="118">
        <v>2.5</v>
      </c>
      <c r="F21" s="43"/>
      <c r="G21" s="118">
        <v>2.5</v>
      </c>
      <c r="H21" s="43"/>
      <c r="I21" s="118">
        <v>1.5</v>
      </c>
      <c r="J21" s="43"/>
      <c r="K21" s="118">
        <v>1.5</v>
      </c>
      <c r="L21" s="43"/>
      <c r="M21" s="118">
        <v>1.3</v>
      </c>
      <c r="N21" s="33"/>
    </row>
    <row r="22" spans="1:17" ht="18" customHeight="1">
      <c r="A22" s="33" t="s">
        <v>58</v>
      </c>
      <c r="C22" s="34"/>
      <c r="D22" s="34"/>
      <c r="E22" s="115">
        <v>400</v>
      </c>
      <c r="F22" s="43"/>
      <c r="G22" s="118">
        <v>200</v>
      </c>
      <c r="H22" s="43"/>
      <c r="I22" s="118">
        <v>100</v>
      </c>
      <c r="J22" s="43"/>
      <c r="K22" s="118">
        <v>60</v>
      </c>
      <c r="L22" s="43"/>
      <c r="M22" s="118">
        <v>20</v>
      </c>
      <c r="N22" s="33"/>
    </row>
    <row r="23" spans="1:17" ht="8.25" customHeight="1">
      <c r="A23" s="33"/>
      <c r="C23" s="34"/>
      <c r="D23" s="34"/>
      <c r="E23" s="119"/>
      <c r="F23" s="43"/>
      <c r="G23" s="120"/>
      <c r="H23" s="43"/>
      <c r="I23" s="120"/>
      <c r="J23" s="43"/>
      <c r="K23" s="120"/>
      <c r="L23" s="43"/>
      <c r="M23" s="120"/>
      <c r="N23" s="33"/>
    </row>
    <row r="24" spans="1:17" ht="18">
      <c r="A24" s="33" t="s">
        <v>59</v>
      </c>
      <c r="D24" s="97">
        <v>5000</v>
      </c>
      <c r="F24" s="95">
        <f>(100-E27)*D24/100</f>
        <v>3250</v>
      </c>
      <c r="H24" s="95">
        <f>(100-G27)*F24/100</f>
        <v>1300</v>
      </c>
      <c r="J24" s="95">
        <f>(100-I27)*H24/100</f>
        <v>390</v>
      </c>
      <c r="L24" s="95">
        <f>(100-K27)*J24/100</f>
        <v>117</v>
      </c>
      <c r="N24" s="96">
        <f>(100-M27)*L24/100</f>
        <v>35.1</v>
      </c>
      <c r="O24" s="79" t="s">
        <v>1</v>
      </c>
      <c r="P24" s="33" t="s">
        <v>52</v>
      </c>
    </row>
    <row r="25" spans="1:17" ht="26.25" customHeight="1">
      <c r="A25" s="33" t="s">
        <v>60</v>
      </c>
      <c r="C25" s="33"/>
      <c r="D25" s="98">
        <v>100</v>
      </c>
      <c r="F25" s="35"/>
      <c r="H25" s="35"/>
      <c r="J25" s="35"/>
      <c r="L25" s="35"/>
      <c r="N25" s="35"/>
      <c r="Q25" s="78"/>
    </row>
    <row r="26" spans="1:17" ht="9.75" customHeight="1">
      <c r="C26" s="34"/>
      <c r="J26" s="36"/>
      <c r="Q26" s="78"/>
    </row>
    <row r="27" spans="1:17" s="38" customFormat="1" ht="25.5">
      <c r="A27" s="37" t="s">
        <v>61</v>
      </c>
      <c r="C27" s="39"/>
      <c r="E27" s="115">
        <v>35</v>
      </c>
      <c r="F27" s="40"/>
      <c r="G27" s="115">
        <v>60</v>
      </c>
      <c r="H27" s="41"/>
      <c r="I27" s="115">
        <v>70</v>
      </c>
      <c r="J27" s="41"/>
      <c r="K27" s="115">
        <v>70</v>
      </c>
      <c r="L27" s="41"/>
      <c r="M27" s="115">
        <v>70</v>
      </c>
      <c r="N27" s="41"/>
    </row>
    <row r="28" spans="1:17" ht="25.5">
      <c r="A28" s="42" t="s">
        <v>62</v>
      </c>
      <c r="C28" s="34"/>
      <c r="E28" s="116">
        <f>IF((D24/E22)&lt;2,2,(D24/E22))</f>
        <v>12.5</v>
      </c>
      <c r="F28" s="43"/>
      <c r="G28" s="116">
        <f>IF((F24/G22)&lt;2,2,(F24/G22))</f>
        <v>16.25</v>
      </c>
      <c r="H28" s="43"/>
      <c r="I28" s="116">
        <f>IF((H24/I22)&lt;2,2,(H24/I22))</f>
        <v>13</v>
      </c>
      <c r="J28" s="43"/>
      <c r="K28" s="116">
        <f>IF((J24/K22)&lt;2,2,(J24/K22))</f>
        <v>6.5</v>
      </c>
      <c r="L28" s="43"/>
      <c r="M28" s="116">
        <f>IF((L24/M22)&lt;2,2,(L24/M22))</f>
        <v>5.85</v>
      </c>
      <c r="N28" s="43"/>
      <c r="O28" s="44">
        <f>M28+K28+I28+G28+E28</f>
        <v>54.1</v>
      </c>
      <c r="P28" s="45" t="s">
        <v>53</v>
      </c>
    </row>
    <row r="29" spans="1:17" ht="25.5">
      <c r="A29" s="42" t="s">
        <v>63</v>
      </c>
      <c r="C29" s="34"/>
      <c r="E29" s="117">
        <f>$D$25*E28</f>
        <v>1250</v>
      </c>
      <c r="F29" s="122"/>
      <c r="G29" s="117">
        <f>$D$25*G28</f>
        <v>1625</v>
      </c>
      <c r="H29" s="122"/>
      <c r="I29" s="117">
        <f>$D$25*I28</f>
        <v>1300</v>
      </c>
      <c r="J29" s="122"/>
      <c r="K29" s="117">
        <f>$D$25*K28</f>
        <v>650</v>
      </c>
      <c r="L29" s="123"/>
      <c r="M29" s="117">
        <f>$D$25*M28</f>
        <v>585</v>
      </c>
      <c r="N29" s="43"/>
    </row>
    <row r="30" spans="1:17" ht="14.25">
      <c r="A30" s="47" t="s">
        <v>64</v>
      </c>
      <c r="B30" s="47"/>
      <c r="C30" s="47" t="s">
        <v>54</v>
      </c>
      <c r="E30" s="48">
        <f>E29/E21</f>
        <v>500</v>
      </c>
      <c r="F30" s="121"/>
      <c r="G30" s="49">
        <f>G29/G21</f>
        <v>650</v>
      </c>
      <c r="H30" s="121"/>
      <c r="I30" s="49">
        <f>I29/I21</f>
        <v>866.66666666666663</v>
      </c>
      <c r="J30" s="121"/>
      <c r="K30" s="131">
        <f>K29/K21</f>
        <v>433.33333333333331</v>
      </c>
      <c r="L30" s="132"/>
      <c r="M30" s="50">
        <f>M29/M21</f>
        <v>450</v>
      </c>
      <c r="N30" s="43"/>
      <c r="O30" s="44">
        <f>M30+K30+I30+G30+E30</f>
        <v>2900</v>
      </c>
      <c r="P30" s="45" t="s">
        <v>0</v>
      </c>
    </row>
    <row r="31" spans="1:17" ht="20.25" customHeight="1">
      <c r="A31" s="43" t="s">
        <v>65</v>
      </c>
      <c r="B31" s="43"/>
      <c r="E31" s="51">
        <f>$G$58*E32</f>
        <v>31.622776601683793</v>
      </c>
      <c r="F31" s="52"/>
      <c r="G31" s="53">
        <f>$G$58*G32</f>
        <v>36.055512754639892</v>
      </c>
      <c r="H31" s="52"/>
      <c r="I31" s="53">
        <f>$G$58*I32</f>
        <v>41.633319989322651</v>
      </c>
      <c r="J31" s="52"/>
      <c r="K31" s="53">
        <f>$G$58*K32</f>
        <v>29.439202887759489</v>
      </c>
      <c r="L31" s="52"/>
      <c r="M31" s="54">
        <f>$G$58*M32</f>
        <v>30</v>
      </c>
    </row>
    <row r="32" spans="1:17" ht="27.75" customHeight="1">
      <c r="A32" s="113" t="s">
        <v>55</v>
      </c>
      <c r="B32" s="133" t="s">
        <v>66</v>
      </c>
      <c r="C32" s="134"/>
      <c r="D32" s="135"/>
      <c r="E32" s="55">
        <f>(E30/$G$58)^0.5</f>
        <v>15.811388300841896</v>
      </c>
      <c r="F32" s="56"/>
      <c r="G32" s="57">
        <f>(G30/$G$58)^0.5</f>
        <v>18.027756377319946</v>
      </c>
      <c r="H32" s="56"/>
      <c r="I32" s="57">
        <f>(I30/$G$58)^0.5</f>
        <v>20.816659994661325</v>
      </c>
      <c r="J32" s="56"/>
      <c r="K32" s="57">
        <f>(K30/$G$58)^0.5</f>
        <v>14.719601443879744</v>
      </c>
      <c r="L32" s="56"/>
      <c r="M32" s="58">
        <f>(M30/$G$58)^0.5</f>
        <v>15</v>
      </c>
      <c r="O32" s="33"/>
    </row>
    <row r="33" spans="1:16" ht="19.5" customHeight="1">
      <c r="A33" s="46" t="s">
        <v>67</v>
      </c>
      <c r="B33" s="59"/>
      <c r="D33" s="47" t="s">
        <v>13</v>
      </c>
      <c r="E33" s="60">
        <f>(E31+$G$57*(E21+2*$G$56))*(E32+$G$57*(E21+2*$G$56))</f>
        <v>1108.3087314765198</v>
      </c>
      <c r="F33" s="61"/>
      <c r="G33" s="62">
        <f>(G31+$G$57*(G21+2*$G$56))*(G32+$G$57*(G21+2*$G$56))</f>
        <v>1328.1243258855782</v>
      </c>
      <c r="H33" s="61"/>
      <c r="I33" s="62">
        <f>(I31+$G$57*(I21+2*$G$56))*(I32+$G$57*(I21+2*$G$56))</f>
        <v>1391.2915165465463</v>
      </c>
      <c r="J33" s="61"/>
      <c r="K33" s="129">
        <f>(K31+$G$57*(K21+2*$G$56))*(K32+$G$57*(K21+2*$G$56))</f>
        <v>820.77436582062774</v>
      </c>
      <c r="L33" s="130"/>
      <c r="M33" s="63">
        <f>(M31+$G$57*(M21+2*$G$56))*(M32+$G$57*(M21+2*$G$56))</f>
        <v>808.1099999999999</v>
      </c>
    </row>
    <row r="34" spans="1:16" ht="19.5" customHeight="1">
      <c r="A34" s="46"/>
      <c r="B34" s="59"/>
      <c r="D34" s="47" t="s">
        <v>12</v>
      </c>
      <c r="E34" s="64">
        <f>E33</f>
        <v>1108.3087314765198</v>
      </c>
      <c r="F34" s="65"/>
      <c r="G34" s="66">
        <f>E34+G33</f>
        <v>2436.4330573620982</v>
      </c>
      <c r="H34" s="67"/>
      <c r="I34" s="81">
        <f>G34+I33</f>
        <v>3827.7245739086447</v>
      </c>
      <c r="J34" s="67"/>
      <c r="K34" s="127">
        <f>I34+K33</f>
        <v>4648.498939729272</v>
      </c>
      <c r="L34" s="128"/>
      <c r="M34" s="68">
        <f>K34+M33</f>
        <v>5456.6089397292717</v>
      </c>
      <c r="O34" s="69">
        <f>M33+K33+I33+G33+E33</f>
        <v>5456.6089397292717</v>
      </c>
      <c r="P34" s="45" t="s">
        <v>0</v>
      </c>
    </row>
    <row r="35" spans="1:16" ht="18" customHeight="1">
      <c r="A35" s="43" t="s">
        <v>68</v>
      </c>
      <c r="E35" s="55">
        <f>$G$58*E36</f>
        <v>47.08096709874426</v>
      </c>
      <c r="F35" s="56"/>
      <c r="G35" s="57">
        <f>$G$58*G36</f>
        <v>51.538807240478086</v>
      </c>
      <c r="H35" s="56"/>
      <c r="I35" s="57">
        <f>$G$58*I36</f>
        <v>52.750194626115764</v>
      </c>
      <c r="J35" s="56"/>
      <c r="K35" s="57">
        <f>$G$58*K36</f>
        <v>40.516030551391083</v>
      </c>
      <c r="L35" s="56"/>
      <c r="M35" s="58">
        <f>$G$58*M36</f>
        <v>40.202238743632172</v>
      </c>
    </row>
    <row r="36" spans="1:16" ht="16.5" customHeight="1">
      <c r="A36" s="43" t="s">
        <v>69</v>
      </c>
      <c r="E36" s="70">
        <f>(E33/$G$58)^0.5</f>
        <v>23.54048354937213</v>
      </c>
      <c r="F36" s="31"/>
      <c r="G36" s="71">
        <f>(G33/$G$58)^0.5</f>
        <v>25.769403620239043</v>
      </c>
      <c r="H36" s="31"/>
      <c r="I36" s="71">
        <f>(I33/$G$58)^0.5</f>
        <v>26.375097313057882</v>
      </c>
      <c r="J36" s="31"/>
      <c r="K36" s="71">
        <f>(K33/$G$58)^0.5</f>
        <v>20.258015275695541</v>
      </c>
      <c r="L36" s="31"/>
      <c r="M36" s="72">
        <f>(M33/$G$58)^0.5</f>
        <v>20.101119371816086</v>
      </c>
      <c r="P36" s="33"/>
    </row>
    <row r="37" spans="1:16">
      <c r="A37" s="56"/>
      <c r="B37" s="56"/>
      <c r="P37" s="33"/>
    </row>
    <row r="51" spans="1:8" ht="15">
      <c r="B51" s="73" t="s">
        <v>24</v>
      </c>
      <c r="C51" s="73"/>
      <c r="G51" s="73" t="s">
        <v>2</v>
      </c>
    </row>
    <row r="52" spans="1:8" ht="15">
      <c r="B52" s="73" t="s">
        <v>3</v>
      </c>
      <c r="C52" s="73"/>
      <c r="G52" s="73" t="s">
        <v>4</v>
      </c>
    </row>
    <row r="53" spans="1:8" ht="15">
      <c r="B53" s="73" t="s">
        <v>5</v>
      </c>
      <c r="C53" s="73"/>
      <c r="G53" s="73" t="s">
        <v>6</v>
      </c>
    </row>
    <row r="54" spans="1:8" ht="21">
      <c r="B54" s="74" t="s">
        <v>70</v>
      </c>
      <c r="D54" s="73"/>
      <c r="G54" s="114" t="s">
        <v>25</v>
      </c>
    </row>
    <row r="56" spans="1:8" ht="18">
      <c r="A56" s="75"/>
      <c r="B56" s="76" t="s">
        <v>7</v>
      </c>
      <c r="C56" s="75"/>
      <c r="D56" s="75"/>
      <c r="E56" s="75"/>
      <c r="F56" s="76" t="s">
        <v>8</v>
      </c>
      <c r="G56" s="80">
        <v>0.5</v>
      </c>
      <c r="H56" s="75" t="s">
        <v>9</v>
      </c>
    </row>
    <row r="57" spans="1:8" ht="18">
      <c r="A57" s="75"/>
      <c r="B57" s="76" t="s">
        <v>10</v>
      </c>
      <c r="C57" s="75"/>
      <c r="D57" s="75"/>
      <c r="E57" s="75"/>
      <c r="F57" s="76" t="s">
        <v>8</v>
      </c>
      <c r="G57" s="80">
        <v>3</v>
      </c>
      <c r="H57" s="75"/>
    </row>
    <row r="58" spans="1:8" ht="21">
      <c r="A58" s="75"/>
      <c r="B58" s="76" t="s">
        <v>56</v>
      </c>
      <c r="C58" s="75"/>
      <c r="D58" s="75"/>
      <c r="E58" s="75"/>
      <c r="F58" s="76" t="s">
        <v>8</v>
      </c>
      <c r="G58" s="80">
        <v>2</v>
      </c>
      <c r="H58" s="75"/>
    </row>
    <row r="59" spans="1:8" ht="15">
      <c r="B59" s="77"/>
    </row>
    <row r="60" spans="1:8">
      <c r="A60" s="33" t="s">
        <v>39</v>
      </c>
    </row>
    <row r="62" spans="1:8">
      <c r="A62" s="33" t="s">
        <v>38</v>
      </c>
    </row>
    <row r="63" spans="1:8" ht="15.75">
      <c r="A63" s="33" t="s">
        <v>76</v>
      </c>
    </row>
    <row r="64" spans="1:8" ht="21.75">
      <c r="A64" s="33" t="s">
        <v>78</v>
      </c>
    </row>
    <row r="65" spans="1:6" ht="13.5" thickBot="1">
      <c r="A65" s="110" t="s">
        <v>77</v>
      </c>
      <c r="B65" s="111"/>
      <c r="C65" s="111"/>
      <c r="D65" s="111"/>
      <c r="E65" s="111"/>
      <c r="F65" s="111"/>
    </row>
    <row r="66" spans="1:6" ht="13.5" thickTop="1">
      <c r="A66" s="33" t="s">
        <v>26</v>
      </c>
    </row>
    <row r="67" spans="1:6">
      <c r="A67" s="112" t="s">
        <v>27</v>
      </c>
    </row>
  </sheetData>
  <sheetProtection password="CCEC" sheet="1" objects="1" scenarios="1"/>
  <customSheetViews>
    <customSheetView guid="{2F3DF6DA-116F-4380-A5D2-47DC9BBD4783}" scale="124" topLeftCell="A41">
      <selection activeCell="K51" sqref="K51"/>
      <pageMargins left="0.7" right="0.7" top="0.75" bottom="0.75" header="0.3" footer="0.3"/>
      <pageSetup orientation="portrait" r:id="rId1"/>
    </customSheetView>
  </customSheetViews>
  <mergeCells count="18">
    <mergeCell ref="E12:F12"/>
    <mergeCell ref="R2:S2"/>
    <mergeCell ref="B2:E3"/>
    <mergeCell ref="J4:K4"/>
    <mergeCell ref="C4:D4"/>
    <mergeCell ref="G10:G11"/>
    <mergeCell ref="B10:F11"/>
    <mergeCell ref="J6:K6"/>
    <mergeCell ref="N2:O2"/>
    <mergeCell ref="P2:Q2"/>
    <mergeCell ref="B12:C12"/>
    <mergeCell ref="F2:F3"/>
    <mergeCell ref="K34:L34"/>
    <mergeCell ref="K33:L33"/>
    <mergeCell ref="K30:L30"/>
    <mergeCell ref="B32:D32"/>
    <mergeCell ref="B14:C14"/>
    <mergeCell ref="E14:F14"/>
  </mergeCells>
  <hyperlinks>
    <hyperlink ref="A67" r:id="rId2" display="achmad_mufid@yahoo.com"/>
  </hyperlinks>
  <pageMargins left="0.7" right="0.7" top="0.75" bottom="0.75" header="0.3" footer="0.3"/>
  <pageSetup orientation="portrait" r:id="rId3"/>
  <drawing r:id="rId4"/>
  <legacyDrawing r:id="rId5"/>
  <oleObjects>
    <oleObject progId="AutoCAD.Drawing.18" shapeId="9568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Lahan</vt:lpstr>
      <vt:lpstr>Studi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KASUBDIT AIR LIMBAH</dc:creator>
  <cp:lastModifiedBy>Achmad Mufid</cp:lastModifiedBy>
  <cp:lastPrinted>2012-08-06T08:14:59Z</cp:lastPrinted>
  <dcterms:created xsi:type="dcterms:W3CDTF">2006-07-25T07:03:22Z</dcterms:created>
  <dcterms:modified xsi:type="dcterms:W3CDTF">2012-09-22T08:58:52Z</dcterms:modified>
</cp:coreProperties>
</file>